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i\OneDrive\Plocha\"/>
    </mc:Choice>
  </mc:AlternateContent>
  <xr:revisionPtr revIDLastSave="0" documentId="13_ncr:1_{0959F0B7-C6B7-402B-9138-E47F4D69AE0E}" xr6:coauthVersionLast="47" xr6:coauthVersionMax="47" xr10:uidLastSave="{00000000-0000-0000-0000-000000000000}"/>
  <bookViews>
    <workbookView xWindow="-108" yWindow="-108" windowWidth="23256" windowHeight="12456" tabRatio="736" xr2:uid="{00000000-000D-0000-FFFF-FFFF00000000}"/>
  </bookViews>
  <sheets>
    <sheet name="P1 přehled NV a" sheetId="5" r:id="rId1"/>
    <sheet name="P1 rozbor AU" sheetId="15" r:id="rId2"/>
    <sheet name="P1 přehled NV služby b" sheetId="10" r:id="rId3"/>
    <sheet name="P2 bilance" sheetId="6" r:id="rId4"/>
    <sheet name="P3 Ukazatele a" sheetId="7" r:id="rId5"/>
    <sheet name="P3 Ukazatele b" sheetId="8" r:id="rId6"/>
    <sheet name="P3 Ukazatele c" sheetId="13" r:id="rId7"/>
    <sheet name="P4 Investice" sheetId="9" r:id="rId8"/>
    <sheet name="P5 Odpisy" sheetId="11" r:id="rId9"/>
    <sheet name="P6 Výhled 2024-2026" sheetId="12" r:id="rId1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2" l="1"/>
  <c r="G6" i="12"/>
  <c r="G11" i="12"/>
  <c r="G16" i="12"/>
  <c r="G22" i="12"/>
  <c r="G26" i="12"/>
  <c r="G34" i="12"/>
  <c r="G43" i="12"/>
  <c r="G48" i="12"/>
  <c r="G52" i="12"/>
  <c r="G5" i="12"/>
  <c r="F6" i="12"/>
  <c r="F11" i="12"/>
  <c r="F16" i="12"/>
  <c r="F22" i="12"/>
  <c r="F26" i="12"/>
  <c r="F34" i="12"/>
  <c r="F43" i="12"/>
  <c r="F48" i="12"/>
  <c r="F52" i="12"/>
  <c r="F5" i="12"/>
  <c r="E11" i="12"/>
  <c r="E16" i="12"/>
  <c r="E26" i="12"/>
  <c r="E34" i="12"/>
  <c r="E6" i="12"/>
  <c r="E22" i="12"/>
  <c r="E5" i="12"/>
  <c r="G56" i="12"/>
  <c r="G62" i="12"/>
  <c r="G67" i="12"/>
  <c r="G72" i="12"/>
  <c r="G87" i="12"/>
  <c r="G82" i="12"/>
  <c r="G55" i="12"/>
  <c r="F56" i="12"/>
  <c r="F67" i="12"/>
  <c r="F72" i="12"/>
  <c r="F87" i="12"/>
  <c r="F55" i="12"/>
  <c r="E56" i="12"/>
  <c r="E72" i="12"/>
  <c r="E82" i="12"/>
  <c r="E88" i="12"/>
  <c r="E89" i="12"/>
  <c r="E90" i="12"/>
  <c r="E91" i="12"/>
  <c r="E92" i="12"/>
  <c r="E87" i="12"/>
  <c r="E55" i="12"/>
  <c r="G93" i="12"/>
  <c r="F93" i="12"/>
  <c r="E93" i="12"/>
  <c r="F50" i="15"/>
  <c r="F43" i="15"/>
  <c r="F7" i="15"/>
  <c r="E44" i="5"/>
  <c r="F48" i="15"/>
  <c r="F46" i="15"/>
  <c r="F139" i="15"/>
  <c r="F134" i="15"/>
  <c r="F124" i="15"/>
  <c r="F119" i="15"/>
  <c r="F114" i="15"/>
  <c r="F108" i="15"/>
  <c r="F104" i="15"/>
  <c r="F100" i="15"/>
  <c r="F95" i="15"/>
  <c r="F86" i="15"/>
  <c r="F78" i="15"/>
  <c r="F74" i="15"/>
  <c r="F68" i="15"/>
  <c r="F40" i="15"/>
  <c r="F38" i="15"/>
  <c r="F35" i="15"/>
  <c r="F42" i="15"/>
  <c r="F107" i="15"/>
  <c r="F6" i="15"/>
  <c r="G14" i="11"/>
  <c r="C30" i="6"/>
  <c r="H14" i="11"/>
  <c r="C28" i="7"/>
  <c r="G6" i="11"/>
  <c r="G17" i="11"/>
  <c r="G20" i="11"/>
  <c r="G27" i="11"/>
  <c r="G30" i="11"/>
  <c r="G31" i="11"/>
  <c r="G33" i="11"/>
  <c r="H6" i="11"/>
  <c r="H17" i="11"/>
  <c r="H20" i="11"/>
  <c r="H27" i="11"/>
  <c r="H30" i="11"/>
  <c r="H31" i="11"/>
  <c r="I33" i="11"/>
  <c r="C6" i="7"/>
  <c r="C5" i="7"/>
  <c r="F5" i="15"/>
  <c r="F146" i="15"/>
  <c r="C19" i="9"/>
  <c r="C13" i="9"/>
  <c r="C25" i="9"/>
  <c r="C28" i="9"/>
  <c r="C29" i="6"/>
  <c r="D6" i="8"/>
  <c r="D5" i="8"/>
  <c r="C29" i="8"/>
  <c r="C28" i="8"/>
  <c r="C27" i="8"/>
  <c r="C26" i="8"/>
  <c r="D7" i="8"/>
  <c r="D13" i="8"/>
  <c r="D35" i="8"/>
  <c r="D34" i="8"/>
  <c r="D18" i="8"/>
  <c r="E13" i="8"/>
  <c r="D12" i="8"/>
  <c r="E12" i="8"/>
  <c r="D11" i="8"/>
  <c r="D15" i="8"/>
  <c r="E15" i="8"/>
  <c r="D16" i="8"/>
  <c r="E16" i="8"/>
  <c r="D14" i="8"/>
  <c r="E14" i="8"/>
  <c r="D8" i="8"/>
  <c r="D10" i="8"/>
  <c r="C23" i="7"/>
  <c r="C22" i="7"/>
  <c r="C21" i="7"/>
  <c r="C14" i="7"/>
  <c r="C20" i="6"/>
  <c r="G15" i="5"/>
  <c r="H56" i="13"/>
  <c r="H55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5" i="13"/>
  <c r="H34" i="13"/>
  <c r="H33" i="13"/>
  <c r="H32" i="13"/>
  <c r="H31" i="13"/>
  <c r="H30" i="13"/>
  <c r="H29" i="13"/>
  <c r="H27" i="13"/>
  <c r="H26" i="13"/>
  <c r="H25" i="13"/>
  <c r="H23" i="13"/>
  <c r="H22" i="13"/>
  <c r="H21" i="13"/>
  <c r="H20" i="13"/>
  <c r="H19" i="13"/>
  <c r="H17" i="13"/>
  <c r="H16" i="13"/>
  <c r="H15" i="13"/>
  <c r="H14" i="13"/>
  <c r="H13" i="13"/>
  <c r="H12" i="13"/>
  <c r="H11" i="13"/>
  <c r="H10" i="13"/>
  <c r="H9" i="13"/>
  <c r="H24" i="13"/>
  <c r="G54" i="13"/>
  <c r="G50" i="13"/>
  <c r="G45" i="13"/>
  <c r="G36" i="13"/>
  <c r="G28" i="13"/>
  <c r="G24" i="13"/>
  <c r="G18" i="13"/>
  <c r="G13" i="13"/>
  <c r="G8" i="13"/>
  <c r="G7" i="13"/>
  <c r="F54" i="13"/>
  <c r="F50" i="13"/>
  <c r="F45" i="13"/>
  <c r="F36" i="13"/>
  <c r="F28" i="13"/>
  <c r="F24" i="13"/>
  <c r="F18" i="13"/>
  <c r="F13" i="13"/>
  <c r="F8" i="13"/>
  <c r="F7" i="13"/>
  <c r="E54" i="13"/>
  <c r="E50" i="13"/>
  <c r="E45" i="13"/>
  <c r="E36" i="13"/>
  <c r="E28" i="13"/>
  <c r="E24" i="13"/>
  <c r="E18" i="13"/>
  <c r="E13" i="13"/>
  <c r="E8" i="13"/>
  <c r="H28" i="13"/>
  <c r="E7" i="13"/>
  <c r="H18" i="13"/>
  <c r="H54" i="13"/>
  <c r="H36" i="13"/>
  <c r="H8" i="13"/>
  <c r="E21" i="8"/>
  <c r="E18" i="8"/>
  <c r="E17" i="8"/>
  <c r="E11" i="8"/>
  <c r="E10" i="8"/>
  <c r="E8" i="8"/>
  <c r="E6" i="8"/>
  <c r="E5" i="8"/>
  <c r="H7" i="13"/>
  <c r="I29" i="11"/>
  <c r="I28" i="11"/>
  <c r="I27" i="11"/>
  <c r="D27" i="11"/>
  <c r="C27" i="11"/>
  <c r="I26" i="11"/>
  <c r="I25" i="11"/>
  <c r="I24" i="11"/>
  <c r="I23" i="11"/>
  <c r="I22" i="11"/>
  <c r="I21" i="11"/>
  <c r="I20" i="11"/>
  <c r="D20" i="11"/>
  <c r="D30" i="11"/>
  <c r="C20" i="11"/>
  <c r="C30" i="11"/>
  <c r="I16" i="11"/>
  <c r="I15" i="11"/>
  <c r="I14" i="11"/>
  <c r="D14" i="11"/>
  <c r="C14" i="11"/>
  <c r="I13" i="11"/>
  <c r="I12" i="11"/>
  <c r="I11" i="11"/>
  <c r="I10" i="11"/>
  <c r="I9" i="11"/>
  <c r="I8" i="11"/>
  <c r="I7" i="11"/>
  <c r="D6" i="11"/>
  <c r="D17" i="11"/>
  <c r="C6" i="11"/>
  <c r="G25" i="9"/>
  <c r="F25" i="9"/>
  <c r="E25" i="9"/>
  <c r="D25" i="9"/>
  <c r="G19" i="9"/>
  <c r="F19" i="9"/>
  <c r="E19" i="9"/>
  <c r="D19" i="9"/>
  <c r="G13" i="9"/>
  <c r="F13" i="9"/>
  <c r="E13" i="9"/>
  <c r="D13" i="9"/>
  <c r="F10" i="9"/>
  <c r="E10" i="9"/>
  <c r="D10" i="9"/>
  <c r="C10" i="9"/>
  <c r="C28" i="6"/>
  <c r="E26" i="8"/>
  <c r="D37" i="8"/>
  <c r="C37" i="8"/>
  <c r="E36" i="8"/>
  <c r="E35" i="8"/>
  <c r="E34" i="8"/>
  <c r="C31" i="8"/>
  <c r="E30" i="8"/>
  <c r="E29" i="8"/>
  <c r="E28" i="8"/>
  <c r="E27" i="8"/>
  <c r="C42" i="6"/>
  <c r="C12" i="7"/>
  <c r="C39" i="6"/>
  <c r="C15" i="6"/>
  <c r="C10" i="7"/>
  <c r="C9" i="6"/>
  <c r="F41" i="10"/>
  <c r="D41" i="10"/>
  <c r="F31" i="10"/>
  <c r="D31" i="10"/>
  <c r="F17" i="10"/>
  <c r="D17" i="10"/>
  <c r="F7" i="10"/>
  <c r="D7" i="10"/>
  <c r="E7" i="5"/>
  <c r="F7" i="5"/>
  <c r="G7" i="5"/>
  <c r="E12" i="5"/>
  <c r="F12" i="5"/>
  <c r="G12" i="5"/>
  <c r="E17" i="5"/>
  <c r="F17" i="5"/>
  <c r="E23" i="5"/>
  <c r="F23" i="5"/>
  <c r="G23" i="5"/>
  <c r="E27" i="5"/>
  <c r="F27" i="5"/>
  <c r="G27" i="5"/>
  <c r="E35" i="5"/>
  <c r="F35" i="5"/>
  <c r="F44" i="5"/>
  <c r="G44" i="5"/>
  <c r="E49" i="5"/>
  <c r="F49" i="5"/>
  <c r="G49" i="5"/>
  <c r="E53" i="5"/>
  <c r="F53" i="5"/>
  <c r="G53" i="5"/>
  <c r="E57" i="5"/>
  <c r="F57" i="5"/>
  <c r="G57" i="5"/>
  <c r="C20" i="7"/>
  <c r="E63" i="5"/>
  <c r="F63" i="5"/>
  <c r="G63" i="5"/>
  <c r="E68" i="5"/>
  <c r="F68" i="5"/>
  <c r="G68" i="5"/>
  <c r="E73" i="5"/>
  <c r="F73" i="5"/>
  <c r="G73" i="5"/>
  <c r="E83" i="5"/>
  <c r="F83" i="5"/>
  <c r="G83" i="5"/>
  <c r="E88" i="5"/>
  <c r="F88" i="5"/>
  <c r="G88" i="5"/>
  <c r="C11" i="7"/>
  <c r="I6" i="11"/>
  <c r="I17" i="11"/>
  <c r="E28" i="9"/>
  <c r="C7" i="7"/>
  <c r="D28" i="9"/>
  <c r="C24" i="7"/>
  <c r="F26" i="10"/>
  <c r="F50" i="10"/>
  <c r="C17" i="11"/>
  <c r="C22" i="8"/>
  <c r="C20" i="8"/>
  <c r="C23" i="8"/>
  <c r="D9" i="8"/>
  <c r="D19" i="8"/>
  <c r="E7" i="8"/>
  <c r="C22" i="6"/>
  <c r="I30" i="11"/>
  <c r="D26" i="10"/>
  <c r="D50" i="10"/>
  <c r="C31" i="11"/>
  <c r="G28" i="9"/>
  <c r="F28" i="9"/>
  <c r="D31" i="11"/>
  <c r="C33" i="6"/>
  <c r="C16" i="6"/>
  <c r="C43" i="6"/>
  <c r="E31" i="8"/>
  <c r="G56" i="5"/>
  <c r="E56" i="5"/>
  <c r="F56" i="5"/>
  <c r="E6" i="5"/>
  <c r="F6" i="5"/>
  <c r="I31" i="11"/>
  <c r="F95" i="5"/>
  <c r="E9" i="8"/>
  <c r="E19" i="8"/>
  <c r="C21" i="6"/>
  <c r="C27" i="6"/>
  <c r="C34" i="6"/>
  <c r="E95" i="5"/>
  <c r="D22" i="8"/>
  <c r="E22" i="8"/>
  <c r="D20" i="8"/>
  <c r="G36" i="5"/>
  <c r="G35" i="5"/>
  <c r="E20" i="8"/>
  <c r="D23" i="8"/>
  <c r="G18" i="5"/>
  <c r="C8" i="7"/>
  <c r="G17" i="5"/>
  <c r="G6" i="5"/>
  <c r="G95" i="5"/>
  <c r="C1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Kremerová Luisa</author>
  </authors>
  <commentList>
    <comment ref="A4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Kremerová Luisa:</t>
        </r>
        <r>
          <rPr>
            <sz val="8"/>
            <color indexed="81"/>
            <rFont val="Tahoma"/>
            <family val="2"/>
            <charset val="238"/>
          </rPr>
          <t xml:space="preserve">
uveďte název služby
</t>
        </r>
      </text>
    </comment>
    <comment ref="A28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Kremerová Luisa:</t>
        </r>
        <r>
          <rPr>
            <sz val="8"/>
            <color indexed="81"/>
            <rFont val="Tahoma"/>
            <family val="2"/>
            <charset val="238"/>
          </rPr>
          <t xml:space="preserve">
uveďte název služby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Kremerová Luisa</author>
  </authors>
  <commentList>
    <comment ref="B30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38"/>
          </rPr>
          <t>Kremerová Luisa:</t>
        </r>
        <r>
          <rPr>
            <sz val="8"/>
            <color indexed="81"/>
            <rFont val="Tahoma"/>
            <family val="2"/>
            <charset val="238"/>
          </rPr>
          <t xml:space="preserve">
uveďte v textu druh </t>
        </r>
      </text>
    </comment>
    <comment ref="C33" authorId="0" shapeId="0" xr:uid="{00000000-0006-0000-0500-000002000000}">
      <text>
        <r>
          <rPr>
            <b/>
            <sz val="8"/>
            <color indexed="81"/>
            <rFont val="Tahoma"/>
            <family val="2"/>
            <charset val="238"/>
          </rPr>
          <t>Kremerová Luisa:</t>
        </r>
        <r>
          <rPr>
            <sz val="8"/>
            <color indexed="81"/>
            <rFont val="Tahoma"/>
            <family val="2"/>
            <charset val="238"/>
          </rPr>
          <t xml:space="preserve">
jde o tarify celkem za skupinu podle tabulek
</t>
        </r>
      </text>
    </comment>
    <comment ref="D33" authorId="0" shapeId="0" xr:uid="{00000000-0006-0000-0500-000003000000}">
      <text>
        <r>
          <rPr>
            <b/>
            <sz val="8"/>
            <color indexed="81"/>
            <rFont val="Tahoma"/>
            <family val="2"/>
            <charset val="238"/>
          </rPr>
          <t>Kremerová Luisa:</t>
        </r>
        <r>
          <rPr>
            <sz val="8"/>
            <color indexed="81"/>
            <rFont val="Tahoma"/>
            <family val="2"/>
            <charset val="238"/>
          </rPr>
          <t xml:space="preserve">
tarify celkem za skupinu podle tabulek
</t>
        </r>
      </text>
    </comment>
    <comment ref="B36" authorId="0" shapeId="0" xr:uid="{00000000-0006-0000-0500-000004000000}">
      <text>
        <r>
          <rPr>
            <b/>
            <sz val="8"/>
            <color indexed="81"/>
            <rFont val="Tahoma"/>
            <family val="2"/>
            <charset val="238"/>
          </rPr>
          <t>Kremerová Luisa:</t>
        </r>
        <r>
          <rPr>
            <sz val="8"/>
            <color indexed="81"/>
            <rFont val="Tahoma"/>
            <family val="2"/>
            <charset val="238"/>
          </rPr>
          <t xml:space="preserve">
uveďte v textu o jaké se jedná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Tichý Jiří</author>
  </authors>
  <commentList>
    <comment ref="E6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Tichý Jiří:</t>
        </r>
        <r>
          <rPr>
            <sz val="9"/>
            <color indexed="81"/>
            <rFont val="Tahoma"/>
            <family val="2"/>
            <charset val="238"/>
          </rPr>
          <t xml:space="preserve">
vložit název služby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H33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sem vložte plánované odpisy za doplňkovou činnost
</t>
        </r>
      </text>
    </comment>
  </commentList>
</comments>
</file>

<file path=xl/sharedStrings.xml><?xml version="1.0" encoding="utf-8"?>
<sst xmlns="http://schemas.openxmlformats.org/spreadsheetml/2006/main" count="695" uniqueCount="340">
  <si>
    <t>p.č.</t>
  </si>
  <si>
    <t>účet</t>
  </si>
  <si>
    <t>ukazatel</t>
  </si>
  <si>
    <t>Spotřebované nákupy</t>
  </si>
  <si>
    <t>spotřeba materiálu</t>
  </si>
  <si>
    <t>prodané zboží</t>
  </si>
  <si>
    <t>Služby</t>
  </si>
  <si>
    <t>opravy a udržování</t>
  </si>
  <si>
    <t>cestovné</t>
  </si>
  <si>
    <t>náklady na reprezentaci</t>
  </si>
  <si>
    <t>ostatní služby</t>
  </si>
  <si>
    <t>Osobní náklady</t>
  </si>
  <si>
    <t>mzdové náklady</t>
  </si>
  <si>
    <t xml:space="preserve">zákonné sociální pojištění </t>
  </si>
  <si>
    <t>jiné sociální pojištění</t>
  </si>
  <si>
    <t>zákonné sociální náklady</t>
  </si>
  <si>
    <t xml:space="preserve">jiné sociální náklady </t>
  </si>
  <si>
    <t>Daně a poplatky</t>
  </si>
  <si>
    <t>daň silniční</t>
  </si>
  <si>
    <t>daň z nemovitostí</t>
  </si>
  <si>
    <t>jiné daně a poplatky</t>
  </si>
  <si>
    <t>Ostatní náklady</t>
  </si>
  <si>
    <t>smluvní pokuty a úroky z prodlení</t>
  </si>
  <si>
    <t>jiné pokuty a penále</t>
  </si>
  <si>
    <t>dary</t>
  </si>
  <si>
    <t>prodaný materiál</t>
  </si>
  <si>
    <t>manka a škody</t>
  </si>
  <si>
    <t>tvorba fondů</t>
  </si>
  <si>
    <t>ostatní náklady z činnosti</t>
  </si>
  <si>
    <t>Odpisy, prodaný majetek, rezervy a opravné položky</t>
  </si>
  <si>
    <t>odpisy dlouhodobého majetku</t>
  </si>
  <si>
    <t>prodané pozemky</t>
  </si>
  <si>
    <t>tvorba a zúčtování rezerv</t>
  </si>
  <si>
    <t>tvorba a zúčtování opravných položek</t>
  </si>
  <si>
    <t>náklady z odepsaných pohledávek</t>
  </si>
  <si>
    <t>náklady z drobného dlouhodobého majetku</t>
  </si>
  <si>
    <t>Finanční náklady</t>
  </si>
  <si>
    <t>úroky</t>
  </si>
  <si>
    <t>kurzové ztráty</t>
  </si>
  <si>
    <t>náklady z přecenění reálnou hodnotou</t>
  </si>
  <si>
    <t>ostatní finanční náklady</t>
  </si>
  <si>
    <t>náklady na nároky na prostředky SR</t>
  </si>
  <si>
    <t>náklady a ostatní nároky</t>
  </si>
  <si>
    <t>Daň z příjmů</t>
  </si>
  <si>
    <t>daň z příjmů</t>
  </si>
  <si>
    <t>dodatečné odvody daně z příjmů</t>
  </si>
  <si>
    <t>Tržby za vlastní výkony a zboží</t>
  </si>
  <si>
    <t>výnosy z prodeje vlastních výrobků</t>
  </si>
  <si>
    <t>výnosy z prodeje služeb</t>
  </si>
  <si>
    <t>výnosy z pronájmu</t>
  </si>
  <si>
    <t>výnosy z prodaného zboží</t>
  </si>
  <si>
    <t>jiné výnosy z vlastních výkonů</t>
  </si>
  <si>
    <t>Změny stavu vnitroorganizačních zásob</t>
  </si>
  <si>
    <t>změna stavu zásob nedokončené výroby</t>
  </si>
  <si>
    <t>změna stavu zásob polotovarů</t>
  </si>
  <si>
    <t>změna stavu zásob výrobků</t>
  </si>
  <si>
    <t>změna stavu ostatních zásob</t>
  </si>
  <si>
    <t>Aktivace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</si>
  <si>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</si>
  <si>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</si>
  <si>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</si>
  <si>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</si>
  <si>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Ostatní výnosy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</si>
  <si>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</si>
  <si>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</si>
  <si>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</si>
  <si>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</si>
  <si>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</si>
  <si>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Finanční výnosy</t>
  </si>
  <si>
    <t>kurzové zisky</t>
  </si>
  <si>
    <t>výnosy z přecenění reálnou hodnotou</t>
  </si>
  <si>
    <t>ostatní finanční výnosy</t>
  </si>
  <si>
    <t>výnosy z nároků na prostředky SR - MPSV</t>
  </si>
  <si>
    <t>investiční dotace z rozpočtu kraje</t>
  </si>
  <si>
    <t>ostatní výnosy</t>
  </si>
  <si>
    <t>FOND ODMĚN</t>
  </si>
  <si>
    <t>peněžní dary - účelové</t>
  </si>
  <si>
    <t>peněžní dary - neúčelové</t>
  </si>
  <si>
    <t>posílení investičního fondu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</si>
  <si>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</si>
  <si>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</si>
  <si>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</si>
  <si>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</si>
  <si>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fondu odměn</t>
  </si>
  <si>
    <t>limit výdajů na pohoštění</t>
  </si>
  <si>
    <t>rozpočet běžných (neinvestičních ) výdajů organizace</t>
  </si>
  <si>
    <t>kryto:   vlastními prostředky organizace</t>
  </si>
  <si>
    <t xml:space="preserve">            neinvestiční dotací z rozpočtu zřizovatele</t>
  </si>
  <si>
    <t xml:space="preserve">            neinvestiční dotací ze státního rozpočtu (MPSV)</t>
  </si>
  <si>
    <t>rozpočtované náklady</t>
  </si>
  <si>
    <t xml:space="preserve">investiční fond PO </t>
  </si>
  <si>
    <t>dotace z rozp. kraje</t>
  </si>
  <si>
    <t>dotace ze SR a SF</t>
  </si>
  <si>
    <t>1. Rekonstrukce a modernizace - celkem</t>
  </si>
  <si>
    <t>2. Pořízení dlouhodobého majetku - celkem</t>
  </si>
  <si>
    <t>3. Programové financování (ISPROFIN) - celk.</t>
  </si>
  <si>
    <t xml:space="preserve">druh majetku / číslo odpisové skupiny </t>
  </si>
  <si>
    <t xml:space="preserve">doba odpisování </t>
  </si>
  <si>
    <t>roční odpisová sazba %</t>
  </si>
  <si>
    <t>movitý majetek celkem</t>
  </si>
  <si>
    <t>odpisová skupina 1</t>
  </si>
  <si>
    <t>odpisová skupina 2</t>
  </si>
  <si>
    <t>odpisová skupina 3</t>
  </si>
  <si>
    <t>odpisová skupina 4</t>
  </si>
  <si>
    <t>odpisová skupina 4-A</t>
  </si>
  <si>
    <t>odpisová skupina 5</t>
  </si>
  <si>
    <t>odpisová skupina 6</t>
  </si>
  <si>
    <t>nemovitý majetek celkem</t>
  </si>
  <si>
    <t>odpisová skupina 7</t>
  </si>
  <si>
    <t>Kontrolní součet - příspěvek LK</t>
  </si>
  <si>
    <t>* doplňkový zdroj financování oprav a údržby nemovitého majetku zřizovatele v rámci běžného rozpočtu organizace</t>
  </si>
  <si>
    <t>výsledek hospodaření organizace pro rozpočet</t>
  </si>
  <si>
    <t>spotřebované nákupy</t>
  </si>
  <si>
    <t xml:space="preserve">služby </t>
  </si>
  <si>
    <t>osobní náklady</t>
  </si>
  <si>
    <t>daně a poplatky</t>
  </si>
  <si>
    <t>ostatní náklady</t>
  </si>
  <si>
    <t>odpisy, prodaný majetek, rezervy a opravné položky</t>
  </si>
  <si>
    <t>tržby za vlastní výkony a zboží</t>
  </si>
  <si>
    <t>změny stavu vnitroorganizačních zásob</t>
  </si>
  <si>
    <t>aktivace</t>
  </si>
  <si>
    <t>finační výnosy</t>
  </si>
  <si>
    <t>67a</t>
  </si>
  <si>
    <t>67b</t>
  </si>
  <si>
    <t>67c</t>
  </si>
  <si>
    <t xml:space="preserve"> náhrady mezd </t>
  </si>
  <si>
    <t xml:space="preserve"> prémie a odměny </t>
  </si>
  <si>
    <t xml:space="preserve"> příplatky celkem </t>
  </si>
  <si>
    <t xml:space="preserve"> ostatní mzdy</t>
  </si>
  <si>
    <t xml:space="preserve"> Mzdové náklady celkem </t>
  </si>
  <si>
    <t>výnosy z prodeje dlouhodob.hmot.majetku</t>
  </si>
  <si>
    <t>vnosy z prodeje dlouhodob.nehmot. majetku</t>
  </si>
  <si>
    <t>výnosy z ostatních nároků</t>
  </si>
  <si>
    <t>ZC prodaného dlouhod. nehmot.majetku</t>
  </si>
  <si>
    <t>ZC prodaného dlouhod. hmot.majetku</t>
  </si>
  <si>
    <t>náklady na nároky na prostř. rozpočtů ÚSC</t>
  </si>
  <si>
    <t>Náklady na nároky na prostř.SR, rozp.ÚSC a st.fondů</t>
  </si>
  <si>
    <t>finanční náklady</t>
  </si>
  <si>
    <t>P1b</t>
  </si>
  <si>
    <t>Náklady z HČ na službu celkem - tř. 5</t>
  </si>
  <si>
    <t>Výnosy z HČ na službu celkem - tř. 6</t>
  </si>
  <si>
    <t>Hospodářský výsledek z hlavní činnosti</t>
  </si>
  <si>
    <t>NÁKLADY - HLAVNÍ ČINNOST CELKEM - třída 5</t>
  </si>
  <si>
    <t xml:space="preserve">VÝNOSY HLAVNÍ ČINNOST CELKEM - účtová 6 </t>
  </si>
  <si>
    <t>HOSPODÁŘSKÝ VÝSLEDEK Z HLAVNÍ ČINNOSTI</t>
  </si>
  <si>
    <t>Výnosy z nároků na prostř. SR, rozpočtů ÚSC a SF</t>
  </si>
  <si>
    <t xml:space="preserve">spotřeba energie </t>
  </si>
  <si>
    <t>spotřeba ost. neskladovatelných dodávek</t>
  </si>
  <si>
    <t>dotace MPSV</t>
  </si>
  <si>
    <t>provozní příspěvěk LK</t>
  </si>
  <si>
    <t>neinvestiční dotace - účelové LK</t>
  </si>
  <si>
    <t>ostatní prostředky - veřejné zdroje</t>
  </si>
  <si>
    <t>náklady na nároky na prostředky SR, rozpočtů ÚSC a SF</t>
  </si>
  <si>
    <t>výnosy z nároků na prostředky rozpočtů ÚSC</t>
  </si>
  <si>
    <t>výnosy z nároků na prostředky USC-účelové</t>
  </si>
  <si>
    <t>pol.</t>
  </si>
  <si>
    <t xml:space="preserve">REZERVNÍ FOND </t>
  </si>
  <si>
    <t>Počáteční stav fondu k 1. 1.</t>
  </si>
  <si>
    <t>příděl ze zlepšeného hospodářského výsledku</t>
  </si>
  <si>
    <t>Tvorba fondu celkem</t>
  </si>
  <si>
    <t>použití darů k dalšímu rozvoji své činnosti</t>
  </si>
  <si>
    <t>časové překlenutí dočasného nesouladu mezi výnosy a náklady</t>
  </si>
  <si>
    <t>úhrada sankcí uložených za porušení rozpočtové kázně</t>
  </si>
  <si>
    <t>úhrada ztráty za předchozí léta</t>
  </si>
  <si>
    <t>Čerpání fondu celkem</t>
  </si>
  <si>
    <t>Konečný stav fondu k 31. 12.</t>
  </si>
  <si>
    <t>INVESTIČNÍ FOND - kapitálový rozpočet</t>
  </si>
  <si>
    <t>převody z rezervního fondu schválené zřizovatelem</t>
  </si>
  <si>
    <t>odpisy dlouhodobého hmotného a nehmotného majetku</t>
  </si>
  <si>
    <t>investiční příspěvek z rozpočtu zřizovatele</t>
  </si>
  <si>
    <t>investiční dotace ze státních fondů a jiných veřejných rozpočtů</t>
  </si>
  <si>
    <t>příjmy z prodeje dlouhodobého hmot.maj. ve vlastnictví p.o.</t>
  </si>
  <si>
    <t>peněžní dary a příspěvky jsou-li určené  k investičním účelům</t>
  </si>
  <si>
    <t>příjmy z prodeje svěřeného dlouhodobého hmotného majetku</t>
  </si>
  <si>
    <t xml:space="preserve">financování údržby a oprav majetku </t>
  </si>
  <si>
    <t>pořízení a technické zhodnocení hmotného a nehmotného DM</t>
  </si>
  <si>
    <t>odvod do rozpočtu zřizovatele - odpisy</t>
  </si>
  <si>
    <t>odvod do rozpočtu zřizovatele - ostatní</t>
  </si>
  <si>
    <t>úhrada investičních úvěrů nebo půjček</t>
  </si>
  <si>
    <t>překročení stanoveného objemu prostředků na platy - prioritní</t>
  </si>
  <si>
    <t>odměny zaměstnancům</t>
  </si>
  <si>
    <t>P2</t>
  </si>
  <si>
    <t>Kč</t>
  </si>
  <si>
    <t>P3a</t>
  </si>
  <si>
    <t>ZÁVAZNÉ UKAZATELE (v Kč)</t>
  </si>
  <si>
    <t>použití prostředků IF na opravy a údržbu nemovitého majetku zřizovatele</t>
  </si>
  <si>
    <t>počet zaměstnanců oragnizace (přepočtený stav)</t>
  </si>
  <si>
    <t>Dílčí ukazatele (v Kč)</t>
  </si>
  <si>
    <t>výnosy z prodeje dlouhodobého hmotného majetku</t>
  </si>
  <si>
    <t>Odvody do rozpočtu kraje (v Kč)</t>
  </si>
  <si>
    <t xml:space="preserve">z činnosti organizace </t>
  </si>
  <si>
    <t>z investičního fondu organizace</t>
  </si>
  <si>
    <t xml:space="preserve">z prodeje - pronájmu dlouhodbého svěřeného majetku  </t>
  </si>
  <si>
    <t>P3b</t>
  </si>
  <si>
    <t>položka</t>
  </si>
  <si>
    <t>PRACOVNÍCI A MZDY celkem v Kč</t>
  </si>
  <si>
    <t>rozdíl</t>
  </si>
  <si>
    <t>stav zaměstnanců ve fyzických osobách k 31. 12.</t>
  </si>
  <si>
    <t xml:space="preserve">počet zaměstnanců přepočtený na úvazky k 31. 12. </t>
  </si>
  <si>
    <t>3 *)</t>
  </si>
  <si>
    <t xml:space="preserve"> základní mzdy (tarifní složka platu)</t>
  </si>
  <si>
    <t xml:space="preserve"> ostatní osobní náklady (DPČ, DPP)</t>
  </si>
  <si>
    <t>z toho: za hlavní činnost</t>
  </si>
  <si>
    <t xml:space="preserve">            za doplňkovou činnost </t>
  </si>
  <si>
    <t>Průměrná měsíční mzda (bez OON)</t>
  </si>
  <si>
    <t>kontrola</t>
  </si>
  <si>
    <t>počet pracovníků</t>
  </si>
  <si>
    <t>příplatek v Kč</t>
  </si>
  <si>
    <t>příplatky celkem</t>
  </si>
  <si>
    <t>§8, odst.2a I. - dvosměnný provoz</t>
  </si>
  <si>
    <t>§8, odst. 2b) II. - třísměnný a nepřetržitý provoz</t>
  </si>
  <si>
    <t>§8, odst. 2c) III. - práce se značnou mírou zátěže - sestry</t>
  </si>
  <si>
    <t>§8, odst. 2d) IV. - práce s nejvyšší mírou zátěže…</t>
  </si>
  <si>
    <t xml:space="preserve">ostatní příplatky </t>
  </si>
  <si>
    <t>celkem</t>
  </si>
  <si>
    <t>3*)</t>
  </si>
  <si>
    <t xml:space="preserve">důvod navýšení </t>
  </si>
  <si>
    <t>rozdíl %</t>
  </si>
  <si>
    <t>a</t>
  </si>
  <si>
    <t>měsíční tarifní navýšení podle tabulky č. 1 celkem</t>
  </si>
  <si>
    <t>b</t>
  </si>
  <si>
    <t>c</t>
  </si>
  <si>
    <t xml:space="preserve">jiné tarifní navýšení </t>
  </si>
  <si>
    <t xml:space="preserve">Opravy a údržba nemovitého majetku zřizovatele* </t>
  </si>
  <si>
    <t xml:space="preserve">Celkem za organizaci </t>
  </si>
  <si>
    <t>Financování kapitálové části rozpočtu organizace - investiční výdaje</t>
  </si>
  <si>
    <t>účelové dotace LK</t>
  </si>
  <si>
    <t>jiné zdroje (dary, apod.)</t>
  </si>
  <si>
    <t>P4</t>
  </si>
  <si>
    <t>jiné zdroje (dary apod.)</t>
  </si>
  <si>
    <t>P5</t>
  </si>
  <si>
    <t>Výpočet účetních odpisů za majetek zřizovatele v celých Kč</t>
  </si>
  <si>
    <t>pořizovací cena</t>
  </si>
  <si>
    <t xml:space="preserve">oprávky k 1.1. sledovaného roku </t>
  </si>
  <si>
    <t xml:space="preserve">účetní odpisy na sledovaný rok </t>
  </si>
  <si>
    <t>transferový podíl</t>
  </si>
  <si>
    <t>zůstatková cena</t>
  </si>
  <si>
    <t>celkem za majetek zřizovatele (ř.1 + ř.9)</t>
  </si>
  <si>
    <t>Výpočet účetních odpisů za vlastní majetek příspěvkové organizace v celých Kč</t>
  </si>
  <si>
    <t>celkem za majetek vlastní (ř.13 + ř.20)</t>
  </si>
  <si>
    <r>
      <t xml:space="preserve">Majetek celkem </t>
    </r>
    <r>
      <rPr>
        <sz val="11"/>
        <rFont val="Times New Roman"/>
        <family val="1"/>
        <charset val="238"/>
      </rPr>
      <t>( ř.12 + ř.23 )</t>
    </r>
  </si>
  <si>
    <t>Úprava o účetní odpisy na doplňkovou činnost:</t>
  </si>
  <si>
    <t>hlavní činnost</t>
  </si>
  <si>
    <t>doplňková činnost</t>
  </si>
  <si>
    <t>provozní příspěvek</t>
  </si>
  <si>
    <t xml:space="preserve"> </t>
  </si>
  <si>
    <t>tarify 31.12.</t>
  </si>
  <si>
    <t>tarify 1.1.</t>
  </si>
  <si>
    <t>P3c</t>
  </si>
  <si>
    <r>
      <t xml:space="preserve">Služba </t>
    </r>
    <r>
      <rPr>
        <b/>
        <sz val="11"/>
        <color rgb="FFFF0000"/>
        <rFont val="Times New Roman"/>
        <family val="1"/>
        <charset val="238"/>
      </rPr>
      <t>3</t>
    </r>
  </si>
  <si>
    <t>Celkem příspěvek</t>
  </si>
  <si>
    <t xml:space="preserve">Rozpis neinvestičního příspěveku zřizovatele na provoz organizace podle služeb </t>
  </si>
  <si>
    <t>dotace MPSV - vyrovnávací platba</t>
  </si>
  <si>
    <t>z toho odměny MPSV v souvislosti COVID</t>
  </si>
  <si>
    <t>4a</t>
  </si>
  <si>
    <t>dotace MPSV, MZ - COVID</t>
  </si>
  <si>
    <t>osobní příplatek</t>
  </si>
  <si>
    <t xml:space="preserve"> v tom: příplatek za vedení </t>
  </si>
  <si>
    <t>zvláštní příplatek</t>
  </si>
  <si>
    <t>příplatek noční</t>
  </si>
  <si>
    <t>příplatek So, Ne</t>
  </si>
  <si>
    <t>příplatek svátek</t>
  </si>
  <si>
    <t>měsíční tarifní navýšení podle tabulky č. 2 celkem</t>
  </si>
  <si>
    <t>x</t>
  </si>
  <si>
    <t>2024</t>
  </si>
  <si>
    <t>účet SU</t>
  </si>
  <si>
    <t>AU</t>
  </si>
  <si>
    <t>Poznámka (kalkulace, zdůvodnění)</t>
  </si>
  <si>
    <t>Přehled nákladů a výnosů z hlavní činnosti - rozpočet 2023 UR1</t>
  </si>
  <si>
    <t>SK 2022</t>
  </si>
  <si>
    <t>druh zvlášního příplatku od 1.1.2023</t>
  </si>
  <si>
    <t>2025</t>
  </si>
  <si>
    <t>UR 2023</t>
  </si>
  <si>
    <t>návrh 2024</t>
  </si>
  <si>
    <t>Přehled nákladů a výnosů z hlavní činnosti - rozpočet 2024 návrh</t>
  </si>
  <si>
    <t>P1 Přehled nákladů a výnosů podle služeb - rozpočet 2024 návrh</t>
  </si>
  <si>
    <t>P2 Bilance fondů organizace za rok 2024 návrh</t>
  </si>
  <si>
    <t>P3 Doplňující ukazatele k rozpočtu na rok 2024 návrh</t>
  </si>
  <si>
    <t>2024 návrh</t>
  </si>
  <si>
    <t>P4 Plán investic a oprav na rok 2024 návrh</t>
  </si>
  <si>
    <t>P5 Výpočet účetních odpisů příspěvkové organizace na rok 2024 návrh</t>
  </si>
  <si>
    <t>P6 Návrh střednědobého výhledu 2024 - 2026</t>
  </si>
  <si>
    <t>2026</t>
  </si>
  <si>
    <t>Denní a pobytové sociální služby p.o., Hradecká 2905, 470 06 Česká Lípa</t>
  </si>
  <si>
    <t>Denní stacionář</t>
  </si>
  <si>
    <t>Domov pro osoby se zdravotním postižením</t>
  </si>
  <si>
    <t>UR1 2024</t>
  </si>
  <si>
    <t>níhradní díly na opravy</t>
  </si>
  <si>
    <t>ostatní</t>
  </si>
  <si>
    <t>tonery a barvy</t>
  </si>
  <si>
    <t>drogerie</t>
  </si>
  <si>
    <t>kancelářské potřeby</t>
  </si>
  <si>
    <t>PHM nafta auto</t>
  </si>
  <si>
    <t>PHM benzín auto</t>
  </si>
  <si>
    <t>keramická dílna</t>
  </si>
  <si>
    <t>DDHM</t>
  </si>
  <si>
    <t>výtvarná třída</t>
  </si>
  <si>
    <t>košíkářská dílna</t>
  </si>
  <si>
    <t>OOPP</t>
  </si>
  <si>
    <t>tělocvična</t>
  </si>
  <si>
    <t>dílna provozní</t>
  </si>
  <si>
    <t>kuchyň</t>
  </si>
  <si>
    <t>svíčky</t>
  </si>
  <si>
    <t>bílé prádlo</t>
  </si>
  <si>
    <t>PHM benzín ost.</t>
  </si>
  <si>
    <t>zámečnická, truhlářská dílna</t>
  </si>
  <si>
    <t>vzdělávací třída</t>
  </si>
  <si>
    <t>modelářská dílna</t>
  </si>
  <si>
    <t>obědy</t>
  </si>
  <si>
    <t>svačiny</t>
  </si>
  <si>
    <t>knihy</t>
  </si>
  <si>
    <t>korálky</t>
  </si>
  <si>
    <t>zdravotnický materiál</t>
  </si>
  <si>
    <t>vstupní třída</t>
  </si>
  <si>
    <t>elektrická energie</t>
  </si>
  <si>
    <t>teplo</t>
  </si>
  <si>
    <t>voda</t>
  </si>
  <si>
    <t>běžné opravy</t>
  </si>
  <si>
    <t>opravy auto</t>
  </si>
  <si>
    <t>revize</t>
  </si>
  <si>
    <t>BOZP</t>
  </si>
  <si>
    <t>členské příspěvky</t>
  </si>
  <si>
    <t>vstupné, poplatky</t>
  </si>
  <si>
    <t>školení</t>
  </si>
  <si>
    <t>supervize</t>
  </si>
  <si>
    <t>nájemné</t>
  </si>
  <si>
    <t>odpady</t>
  </si>
  <si>
    <t>poplatky</t>
  </si>
  <si>
    <t>poradenské a právní služby</t>
  </si>
  <si>
    <t>monitorování</t>
  </si>
  <si>
    <t>programátorské služby</t>
  </si>
  <si>
    <t>poštovní služby</t>
  </si>
  <si>
    <t>telekomunikační služby</t>
  </si>
  <si>
    <t>poplatek radio, televize</t>
  </si>
  <si>
    <t>DDNM (pod hranici)</t>
  </si>
  <si>
    <t>tisk, ostatní</t>
  </si>
  <si>
    <t>Denní stacioníř</t>
  </si>
  <si>
    <t>DOZP</t>
  </si>
  <si>
    <t>zvedák</t>
  </si>
  <si>
    <t>Organizace potřebuje investiční dotaci z rozpočtu kraje na zvedák z důvodu vyčerpání IF za nákup automobilu v roce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</si>
</sst>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8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407">
    <xf numFmtId="0" fontId="0" fillId="0" borderId="0" xfId="0"/>
    <xf numFmtId="0" fontId="5" fillId="0" borderId="0" xfId="0" applyFont="1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4" fontId="9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/>
    <xf numFmtId="0" fontId="11" fillId="0" borderId="0" xfId="0" applyFont="1"/>
    <xf numFmtId="0" fontId="8" fillId="0" borderId="0" xfId="1"/>
    <xf numFmtId="4" fontId="8" fillId="0" borderId="0" xfId="1" applyNumberFormat="1"/>
    <xf numFmtId="0" fontId="13" fillId="0" borderId="0" xfId="1" applyFont="1"/>
    <xf numFmtId="0" fontId="12" fillId="0" borderId="0" xfId="0" applyFont="1"/>
    <xf numFmtId="4" fontId="0" fillId="0" borderId="0" xfId="0" applyNumberFormat="1"/>
    <xf numFmtId="3" fontId="0" fillId="0" borderId="0" xfId="0" applyNumberFormat="1"/>
    <xf numFmtId="3" fontId="0" fillId="0" borderId="0" xfId="0" applyNumberFormat="1" applyProtection="1">
      <protection locked="0"/>
    </xf>
    <xf numFmtId="0" fontId="14" fillId="0" borderId="0" xfId="0" applyFont="1"/>
    <xf numFmtId="0" fontId="16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20" fillId="0" borderId="1" xfId="0" applyFont="1" applyBorder="1"/>
    <xf numFmtId="0" fontId="17" fillId="3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/>
    <xf numFmtId="0" fontId="17" fillId="3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0" borderId="17" xfId="0" applyFont="1" applyBorder="1"/>
    <xf numFmtId="0" fontId="17" fillId="0" borderId="8" xfId="0" applyFont="1" applyBorder="1"/>
    <xf numFmtId="0" fontId="20" fillId="3" borderId="25" xfId="0" applyFont="1" applyFill="1" applyBorder="1"/>
    <xf numFmtId="0" fontId="20" fillId="0" borderId="2" xfId="0" applyFont="1" applyBorder="1" applyAlignment="1">
      <alignment horizontal="center"/>
    </xf>
    <xf numFmtId="0" fontId="17" fillId="3" borderId="11" xfId="0" applyFont="1" applyFill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0" fillId="3" borderId="26" xfId="0" applyFont="1" applyFill="1" applyBorder="1"/>
    <xf numFmtId="0" fontId="17" fillId="3" borderId="12" xfId="0" applyFont="1" applyFill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6" xfId="0" applyFont="1" applyBorder="1"/>
    <xf numFmtId="0" fontId="17" fillId="0" borderId="14" xfId="0" applyFont="1" applyBorder="1"/>
    <xf numFmtId="0" fontId="17" fillId="0" borderId="12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11" xfId="0" applyFont="1" applyBorder="1"/>
    <xf numFmtId="0" fontId="17" fillId="0" borderId="21" xfId="0" applyFont="1" applyBorder="1"/>
    <xf numFmtId="0" fontId="17" fillId="0" borderId="27" xfId="0" applyFont="1" applyBorder="1"/>
    <xf numFmtId="0" fontId="17" fillId="3" borderId="28" xfId="0" applyFont="1" applyFill="1" applyBorder="1"/>
    <xf numFmtId="3" fontId="20" fillId="0" borderId="2" xfId="0" applyNumberFormat="1" applyFont="1" applyBorder="1" applyAlignment="1">
      <alignment horizontal="center"/>
    </xf>
    <xf numFmtId="3" fontId="20" fillId="3" borderId="8" xfId="0" applyNumberFormat="1" applyFont="1" applyFill="1" applyBorder="1" applyAlignment="1">
      <alignment horizontal="right"/>
    </xf>
    <xf numFmtId="3" fontId="17" fillId="3" borderId="10" xfId="0" applyNumberFormat="1" applyFont="1" applyFill="1" applyBorder="1"/>
    <xf numFmtId="3" fontId="17" fillId="0" borderId="14" xfId="0" applyNumberFormat="1" applyFont="1" applyBorder="1" applyProtection="1">
      <protection locked="0"/>
    </xf>
    <xf numFmtId="3" fontId="17" fillId="3" borderId="14" xfId="0" applyNumberFormat="1" applyFont="1" applyFill="1" applyBorder="1"/>
    <xf numFmtId="3" fontId="17" fillId="3" borderId="18" xfId="0" applyNumberFormat="1" applyFont="1" applyFill="1" applyBorder="1"/>
    <xf numFmtId="3" fontId="17" fillId="0" borderId="18" xfId="0" applyNumberFormat="1" applyFont="1" applyBorder="1" applyProtection="1">
      <protection locked="0"/>
    </xf>
    <xf numFmtId="3" fontId="17" fillId="0" borderId="17" xfId="0" applyNumberFormat="1" applyFont="1" applyBorder="1" applyProtection="1">
      <protection locked="0"/>
    </xf>
    <xf numFmtId="3" fontId="20" fillId="3" borderId="2" xfId="0" applyNumberFormat="1" applyFont="1" applyFill="1" applyBorder="1"/>
    <xf numFmtId="3" fontId="17" fillId="0" borderId="14" xfId="0" applyNumberFormat="1" applyFont="1" applyBorder="1"/>
    <xf numFmtId="3" fontId="20" fillId="3" borderId="32" xfId="0" applyNumberFormat="1" applyFont="1" applyFill="1" applyBorder="1" applyAlignment="1">
      <alignment horizontal="right"/>
    </xf>
    <xf numFmtId="3" fontId="17" fillId="3" borderId="13" xfId="0" applyNumberFormat="1" applyFont="1" applyFill="1" applyBorder="1"/>
    <xf numFmtId="3" fontId="17" fillId="0" borderId="15" xfId="0" applyNumberFormat="1" applyFont="1" applyBorder="1" applyProtection="1">
      <protection locked="0"/>
    </xf>
    <xf numFmtId="3" fontId="17" fillId="0" borderId="36" xfId="0" applyNumberFormat="1" applyFont="1" applyBorder="1" applyProtection="1">
      <protection locked="0"/>
    </xf>
    <xf numFmtId="3" fontId="17" fillId="3" borderId="15" xfId="0" applyNumberFormat="1" applyFont="1" applyFill="1" applyBorder="1"/>
    <xf numFmtId="3" fontId="17" fillId="0" borderId="15" xfId="0" applyNumberFormat="1" applyFont="1" applyBorder="1"/>
    <xf numFmtId="3" fontId="17" fillId="3" borderId="44" xfId="0" applyNumberFormat="1" applyFont="1" applyFill="1" applyBorder="1"/>
    <xf numFmtId="3" fontId="17" fillId="0" borderId="44" xfId="0" applyNumberFormat="1" applyFont="1" applyBorder="1" applyProtection="1">
      <protection locked="0"/>
    </xf>
    <xf numFmtId="3" fontId="17" fillId="0" borderId="24" xfId="0" applyNumberFormat="1" applyFont="1" applyBorder="1" applyProtection="1">
      <protection locked="0"/>
    </xf>
    <xf numFmtId="3" fontId="20" fillId="3" borderId="3" xfId="0" applyNumberFormat="1" applyFont="1" applyFill="1" applyBorder="1"/>
    <xf numFmtId="0" fontId="18" fillId="6" borderId="6" xfId="0" applyFont="1" applyFill="1" applyBorder="1" applyAlignment="1" applyProtection="1">
      <alignment horizontal="center"/>
      <protection locked="0"/>
    </xf>
    <xf numFmtId="0" fontId="17" fillId="6" borderId="17" xfId="0" applyFont="1" applyFill="1" applyBorder="1"/>
    <xf numFmtId="0" fontId="18" fillId="6" borderId="0" xfId="0" applyFont="1" applyFill="1" applyAlignment="1" applyProtection="1">
      <alignment horizontal="center"/>
      <protection locked="0"/>
    </xf>
    <xf numFmtId="0" fontId="9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3" fontId="14" fillId="0" borderId="0" xfId="0" applyNumberFormat="1" applyFont="1"/>
    <xf numFmtId="3" fontId="17" fillId="0" borderId="0" xfId="0" applyNumberFormat="1" applyFont="1"/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7" fillId="3" borderId="14" xfId="0" applyFont="1" applyFill="1" applyBorder="1"/>
    <xf numFmtId="0" fontId="20" fillId="3" borderId="14" xfId="0" applyFont="1" applyFill="1" applyBorder="1"/>
    <xf numFmtId="3" fontId="20" fillId="3" borderId="14" xfId="0" applyNumberFormat="1" applyFont="1" applyFill="1" applyBorder="1"/>
    <xf numFmtId="3" fontId="20" fillId="3" borderId="15" xfId="0" applyNumberFormat="1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38" xfId="0" applyFont="1" applyFill="1" applyBorder="1"/>
    <xf numFmtId="0" fontId="20" fillId="3" borderId="38" xfId="0" applyFont="1" applyFill="1" applyBorder="1"/>
    <xf numFmtId="3" fontId="20" fillId="3" borderId="38" xfId="0" applyNumberFormat="1" applyFont="1" applyFill="1" applyBorder="1"/>
    <xf numFmtId="3" fontId="20" fillId="3" borderId="39" xfId="0" applyNumberFormat="1" applyFont="1" applyFill="1" applyBorder="1"/>
    <xf numFmtId="0" fontId="22" fillId="0" borderId="0" xfId="0" applyFont="1"/>
    <xf numFmtId="3" fontId="16" fillId="0" borderId="0" xfId="0" applyNumberFormat="1" applyFont="1"/>
    <xf numFmtId="0" fontId="16" fillId="0" borderId="0" xfId="0" applyFont="1" applyAlignment="1">
      <alignment horizontal="center"/>
    </xf>
    <xf numFmtId="3" fontId="20" fillId="3" borderId="16" xfId="0" applyNumberFormat="1" applyFont="1" applyFill="1" applyBorder="1"/>
    <xf numFmtId="3" fontId="17" fillId="0" borderId="16" xfId="0" applyNumberFormat="1" applyFont="1" applyBorder="1" applyProtection="1">
      <protection locked="0"/>
    </xf>
    <xf numFmtId="3" fontId="20" fillId="3" borderId="43" xfId="0" applyNumberFormat="1" applyFont="1" applyFill="1" applyBorder="1"/>
    <xf numFmtId="0" fontId="1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/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/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right" vertical="center"/>
    </xf>
    <xf numFmtId="0" fontId="20" fillId="0" borderId="0" xfId="0" applyFont="1"/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wrapText="1"/>
    </xf>
    <xf numFmtId="3" fontId="20" fillId="0" borderId="15" xfId="0" applyNumberFormat="1" applyFont="1" applyBorder="1" applyAlignment="1" applyProtection="1">
      <alignment horizontal="right" vertical="center"/>
      <protection locked="0"/>
    </xf>
    <xf numFmtId="0" fontId="17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3" fontId="17" fillId="0" borderId="15" xfId="0" applyNumberFormat="1" applyFont="1" applyBorder="1" applyAlignment="1" applyProtection="1">
      <alignment horizontal="right" vertical="center"/>
      <protection locked="0"/>
    </xf>
    <xf numFmtId="3" fontId="20" fillId="0" borderId="15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20" fillId="0" borderId="38" xfId="0" applyFont="1" applyBorder="1" applyAlignment="1">
      <alignment wrapText="1"/>
    </xf>
    <xf numFmtId="3" fontId="20" fillId="0" borderId="39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vertical="top"/>
    </xf>
    <xf numFmtId="3" fontId="17" fillId="0" borderId="15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23" fillId="0" borderId="0" xfId="0" applyFont="1"/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right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right"/>
    </xf>
    <xf numFmtId="0" fontId="20" fillId="2" borderId="9" xfId="0" applyFont="1" applyFill="1" applyBorder="1" applyAlignment="1">
      <alignment horizontal="center" vertical="center"/>
    </xf>
    <xf numFmtId="0" fontId="20" fillId="2" borderId="14" xfId="0" applyFont="1" applyFill="1" applyBorder="1"/>
    <xf numFmtId="3" fontId="20" fillId="2" borderId="15" xfId="0" applyNumberFormat="1" applyFont="1" applyFill="1" applyBorder="1" applyAlignment="1">
      <alignment horizontal="right"/>
    </xf>
    <xf numFmtId="3" fontId="17" fillId="0" borderId="15" xfId="0" applyNumberFormat="1" applyFont="1" applyBorder="1" applyAlignment="1">
      <alignment horizontal="right"/>
    </xf>
    <xf numFmtId="0" fontId="17" fillId="0" borderId="23" xfId="0" applyFont="1" applyBorder="1" applyAlignment="1">
      <alignment horizontal="center" vertical="center"/>
    </xf>
    <xf numFmtId="0" fontId="17" fillId="0" borderId="38" xfId="0" applyFont="1" applyBorder="1"/>
    <xf numFmtId="3" fontId="17" fillId="0" borderId="39" xfId="0" applyNumberFormat="1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3" fontId="25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26" fillId="0" borderId="14" xfId="0" applyFont="1" applyBorder="1"/>
    <xf numFmtId="3" fontId="17" fillId="0" borderId="15" xfId="0" applyNumberFormat="1" applyFont="1" applyBorder="1" applyAlignment="1" applyProtection="1">
      <alignment horizontal="right"/>
      <protection locked="0"/>
    </xf>
    <xf numFmtId="3" fontId="17" fillId="0" borderId="39" xfId="0" applyNumberFormat="1" applyFont="1" applyBorder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3" fontId="21" fillId="2" borderId="30" xfId="0" applyNumberFormat="1" applyFont="1" applyFill="1" applyBorder="1" applyAlignment="1">
      <alignment horizontal="center"/>
    </xf>
    <xf numFmtId="3" fontId="20" fillId="2" borderId="31" xfId="0" applyNumberFormat="1" applyFont="1" applyFill="1" applyBorder="1" applyAlignment="1">
      <alignment horizontal="center"/>
    </xf>
    <xf numFmtId="4" fontId="17" fillId="0" borderId="14" xfId="0" applyNumberFormat="1" applyFont="1" applyBorder="1" applyProtection="1">
      <protection locked="0"/>
    </xf>
    <xf numFmtId="9" fontId="17" fillId="0" borderId="15" xfId="3" applyFont="1" applyBorder="1" applyProtection="1"/>
    <xf numFmtId="9" fontId="17" fillId="0" borderId="15" xfId="0" applyNumberFormat="1" applyFont="1" applyBorder="1"/>
    <xf numFmtId="0" fontId="20" fillId="0" borderId="9" xfId="0" applyFont="1" applyBorder="1" applyAlignment="1">
      <alignment horizontal="center"/>
    </xf>
    <xf numFmtId="0" fontId="20" fillId="0" borderId="14" xfId="0" applyFont="1" applyBorder="1"/>
    <xf numFmtId="3" fontId="20" fillId="0" borderId="14" xfId="0" applyNumberFormat="1" applyFont="1" applyBorder="1" applyProtection="1">
      <protection locked="0"/>
    </xf>
    <xf numFmtId="3" fontId="20" fillId="0" borderId="14" xfId="0" applyNumberFormat="1" applyFont="1" applyBorder="1"/>
    <xf numFmtId="0" fontId="20" fillId="3" borderId="9" xfId="0" applyFont="1" applyFill="1" applyBorder="1" applyAlignment="1">
      <alignment horizontal="center"/>
    </xf>
    <xf numFmtId="3" fontId="20" fillId="3" borderId="14" xfId="0" applyNumberFormat="1" applyFont="1" applyFill="1" applyBorder="1" applyProtection="1">
      <protection locked="0"/>
    </xf>
    <xf numFmtId="0" fontId="20" fillId="7" borderId="9" xfId="0" applyFont="1" applyFill="1" applyBorder="1" applyAlignment="1">
      <alignment horizontal="center"/>
    </xf>
    <xf numFmtId="0" fontId="20" fillId="7" borderId="14" xfId="0" applyFont="1" applyFill="1" applyBorder="1"/>
    <xf numFmtId="3" fontId="20" fillId="7" borderId="14" xfId="0" applyNumberFormat="1" applyFont="1" applyFill="1" applyBorder="1" applyProtection="1">
      <protection locked="0"/>
    </xf>
    <xf numFmtId="3" fontId="17" fillId="0" borderId="38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0" fillId="2" borderId="29" xfId="0" applyFont="1" applyFill="1" applyBorder="1" applyAlignment="1">
      <alignment horizontal="center" wrapText="1"/>
    </xf>
    <xf numFmtId="0" fontId="20" fillId="2" borderId="30" xfId="0" applyFont="1" applyFill="1" applyBorder="1" applyAlignment="1">
      <alignment wrapText="1"/>
    </xf>
    <xf numFmtId="0" fontId="20" fillId="2" borderId="31" xfId="0" applyFont="1" applyFill="1" applyBorder="1" applyAlignment="1">
      <alignment wrapText="1"/>
    </xf>
    <xf numFmtId="0" fontId="20" fillId="0" borderId="23" xfId="0" applyFont="1" applyBorder="1" applyAlignment="1">
      <alignment horizontal="center"/>
    </xf>
    <xf numFmtId="0" fontId="20" fillId="0" borderId="38" xfId="0" applyFont="1" applyBorder="1"/>
    <xf numFmtId="3" fontId="20" fillId="0" borderId="38" xfId="0" applyNumberFormat="1" applyFont="1" applyBorder="1"/>
    <xf numFmtId="3" fontId="20" fillId="2" borderId="38" xfId="0" applyNumberFormat="1" applyFont="1" applyFill="1" applyBorder="1"/>
    <xf numFmtId="3" fontId="20" fillId="0" borderId="39" xfId="0" applyNumberFormat="1" applyFont="1" applyBorder="1"/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/>
    <xf numFmtId="0" fontId="20" fillId="2" borderId="31" xfId="0" applyFont="1" applyFill="1" applyBorder="1"/>
    <xf numFmtId="0" fontId="17" fillId="0" borderId="14" xfId="0" applyFont="1" applyBorder="1" applyProtection="1">
      <protection locked="0"/>
    </xf>
    <xf numFmtId="3" fontId="20" fillId="2" borderId="39" xfId="0" applyNumberFormat="1" applyFont="1" applyFill="1" applyBorder="1"/>
    <xf numFmtId="0" fontId="15" fillId="0" borderId="0" xfId="4" applyFont="1" applyAlignment="1">
      <alignment horizontal="left"/>
    </xf>
    <xf numFmtId="0" fontId="17" fillId="0" borderId="0" xfId="4" applyFont="1"/>
    <xf numFmtId="0" fontId="15" fillId="2" borderId="29" xfId="4" applyFont="1" applyFill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7" fillId="0" borderId="23" xfId="4" applyFont="1" applyBorder="1" applyAlignment="1">
      <alignment horizontal="center" vertical="center"/>
    </xf>
    <xf numFmtId="0" fontId="2" fillId="0" borderId="0" xfId="4"/>
    <xf numFmtId="0" fontId="14" fillId="0" borderId="0" xfId="4" applyFont="1" applyAlignment="1">
      <alignment horizontal="left"/>
    </xf>
    <xf numFmtId="0" fontId="20" fillId="2" borderId="30" xfId="4" applyFont="1" applyFill="1" applyBorder="1" applyAlignment="1">
      <alignment horizontal="center" vertical="center" wrapText="1"/>
    </xf>
    <xf numFmtId="0" fontId="17" fillId="0" borderId="14" xfId="4" applyFont="1" applyBorder="1" applyProtection="1">
      <protection locked="0"/>
    </xf>
    <xf numFmtId="0" fontId="20" fillId="0" borderId="38" xfId="4" applyFont="1" applyBorder="1"/>
    <xf numFmtId="0" fontId="20" fillId="0" borderId="14" xfId="4" applyFont="1" applyBorder="1"/>
    <xf numFmtId="0" fontId="27" fillId="0" borderId="0" xfId="4" applyFont="1"/>
    <xf numFmtId="3" fontId="20" fillId="2" borderId="30" xfId="4" applyNumberFormat="1" applyFont="1" applyFill="1" applyBorder="1" applyAlignment="1">
      <alignment horizontal="center" vertical="center" wrapText="1"/>
    </xf>
    <xf numFmtId="3" fontId="17" fillId="0" borderId="14" xfId="4" applyNumberFormat="1" applyFont="1" applyBorder="1" applyProtection="1">
      <protection locked="0"/>
    </xf>
    <xf numFmtId="3" fontId="20" fillId="0" borderId="38" xfId="4" applyNumberFormat="1" applyFont="1" applyBorder="1"/>
    <xf numFmtId="3" fontId="17" fillId="0" borderId="0" xfId="4" applyNumberFormat="1" applyFont="1"/>
    <xf numFmtId="3" fontId="20" fillId="0" borderId="14" xfId="4" applyNumberFormat="1" applyFont="1" applyBorder="1"/>
    <xf numFmtId="0" fontId="14" fillId="0" borderId="0" xfId="4" applyFont="1"/>
    <xf numFmtId="3" fontId="14" fillId="0" borderId="0" xfId="4" applyNumberFormat="1" applyFont="1"/>
    <xf numFmtId="3" fontId="20" fillId="2" borderId="31" xfId="4" applyNumberFormat="1" applyFont="1" applyFill="1" applyBorder="1" applyAlignment="1">
      <alignment horizontal="center" vertical="center" wrapText="1"/>
    </xf>
    <xf numFmtId="3" fontId="17" fillId="0" borderId="15" xfId="4" applyNumberFormat="1" applyFont="1" applyBorder="1" applyProtection="1">
      <protection locked="0"/>
    </xf>
    <xf numFmtId="3" fontId="20" fillId="0" borderId="39" xfId="4" applyNumberFormat="1" applyFont="1" applyBorder="1"/>
    <xf numFmtId="3" fontId="14" fillId="0" borderId="0" xfId="4" applyNumberFormat="1" applyFont="1" applyAlignment="1">
      <alignment horizontal="right"/>
    </xf>
    <xf numFmtId="3" fontId="20" fillId="0" borderId="0" xfId="4" applyNumberFormat="1" applyFont="1" applyAlignment="1">
      <alignment horizontal="center" vertical="center"/>
    </xf>
    <xf numFmtId="3" fontId="17" fillId="0" borderId="0" xfId="4" applyNumberFormat="1" applyFont="1" applyAlignment="1">
      <alignment horizontal="left"/>
    </xf>
    <xf numFmtId="3" fontId="20" fillId="0" borderId="0" xfId="4" applyNumberFormat="1" applyFont="1"/>
    <xf numFmtId="3" fontId="20" fillId="0" borderId="15" xfId="4" applyNumberFormat="1" applyFont="1" applyBorder="1"/>
    <xf numFmtId="0" fontId="17" fillId="0" borderId="0" xfId="4" applyFont="1" applyAlignment="1">
      <alignment vertical="center"/>
    </xf>
    <xf numFmtId="0" fontId="20" fillId="0" borderId="0" xfId="4" applyFont="1"/>
    <xf numFmtId="0" fontId="28" fillId="0" borderId="0" xfId="4" applyFont="1"/>
    <xf numFmtId="3" fontId="14" fillId="0" borderId="0" xfId="1" applyNumberFormat="1" applyFont="1" applyAlignment="1">
      <alignment vertical="center"/>
    </xf>
    <xf numFmtId="3" fontId="15" fillId="0" borderId="0" xfId="2" applyNumberFormat="1" applyFont="1" applyAlignment="1">
      <alignment vertical="center"/>
    </xf>
    <xf numFmtId="0" fontId="15" fillId="0" borderId="0" xfId="2" applyFont="1" applyAlignment="1">
      <alignment horizontal="center" vertical="center"/>
    </xf>
    <xf numFmtId="9" fontId="15" fillId="0" borderId="0" xfId="3" applyFont="1" applyAlignment="1" applyProtection="1">
      <alignment horizontal="center" vertical="center"/>
    </xf>
    <xf numFmtId="3" fontId="15" fillId="0" borderId="0" xfId="2" applyNumberFormat="1" applyFont="1" applyAlignment="1">
      <alignment horizontal="center"/>
    </xf>
    <xf numFmtId="3" fontId="14" fillId="0" borderId="0" xfId="0" applyNumberFormat="1" applyFont="1" applyAlignment="1">
      <alignment horizontal="right" vertical="center"/>
    </xf>
    <xf numFmtId="0" fontId="14" fillId="0" borderId="0" xfId="1" applyFont="1"/>
    <xf numFmtId="0" fontId="20" fillId="9" borderId="9" xfId="1" applyFont="1" applyFill="1" applyBorder="1" applyAlignment="1">
      <alignment horizontal="center" vertical="center" wrapText="1"/>
    </xf>
    <xf numFmtId="0" fontId="20" fillId="9" borderId="14" xfId="1" applyFont="1" applyFill="1" applyBorder="1" applyAlignment="1">
      <alignment horizontal="center" vertical="center" wrapText="1"/>
    </xf>
    <xf numFmtId="3" fontId="20" fillId="9" borderId="14" xfId="1" applyNumberFormat="1" applyFont="1" applyFill="1" applyBorder="1" applyAlignment="1">
      <alignment horizontal="center" vertical="center"/>
    </xf>
    <xf numFmtId="3" fontId="20" fillId="9" borderId="14" xfId="1" applyNumberFormat="1" applyFont="1" applyFill="1" applyBorder="1" applyAlignment="1">
      <alignment horizontal="center" vertical="center" wrapText="1"/>
    </xf>
    <xf numFmtId="9" fontId="20" fillId="9" borderId="14" xfId="3" applyFont="1" applyFill="1" applyBorder="1" applyAlignment="1" applyProtection="1">
      <alignment horizontal="center" vertical="center" wrapText="1"/>
    </xf>
    <xf numFmtId="3" fontId="20" fillId="9" borderId="15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0" borderId="9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3" fontId="20" fillId="0" borderId="14" xfId="1" applyNumberFormat="1" applyFont="1" applyBorder="1"/>
    <xf numFmtId="0" fontId="20" fillId="9" borderId="14" xfId="1" applyFont="1" applyFill="1" applyBorder="1" applyAlignment="1">
      <alignment horizontal="center"/>
    </xf>
    <xf numFmtId="9" fontId="20" fillId="9" borderId="14" xfId="3" applyFont="1" applyFill="1" applyBorder="1" applyAlignment="1" applyProtection="1">
      <alignment horizontal="center" vertical="center"/>
    </xf>
    <xf numFmtId="3" fontId="20" fillId="0" borderId="15" xfId="1" applyNumberFormat="1" applyFont="1" applyBorder="1"/>
    <xf numFmtId="0" fontId="20" fillId="0" borderId="0" xfId="1" applyFont="1"/>
    <xf numFmtId="0" fontId="17" fillId="0" borderId="9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3" fontId="17" fillId="0" borderId="14" xfId="1" applyNumberFormat="1" applyFont="1" applyBorder="1" applyProtection="1">
      <protection locked="0"/>
    </xf>
    <xf numFmtId="49" fontId="17" fillId="0" borderId="14" xfId="1" applyNumberFormat="1" applyFont="1" applyBorder="1" applyAlignment="1" applyProtection="1">
      <alignment horizontal="center"/>
      <protection locked="0"/>
    </xf>
    <xf numFmtId="9" fontId="17" fillId="0" borderId="14" xfId="3" applyFont="1" applyBorder="1" applyAlignment="1" applyProtection="1">
      <alignment horizontal="center" vertical="center"/>
      <protection locked="0"/>
    </xf>
    <xf numFmtId="3" fontId="17" fillId="0" borderId="15" xfId="1" applyNumberFormat="1" applyFont="1" applyBorder="1"/>
    <xf numFmtId="0" fontId="17" fillId="0" borderId="0" xfId="1" applyFont="1"/>
    <xf numFmtId="4" fontId="17" fillId="0" borderId="0" xfId="1" applyNumberFormat="1" applyFont="1"/>
    <xf numFmtId="4" fontId="20" fillId="9" borderId="14" xfId="1" applyNumberFormat="1" applyFont="1" applyFill="1" applyBorder="1" applyAlignment="1">
      <alignment horizontal="center"/>
    </xf>
    <xf numFmtId="4" fontId="20" fillId="0" borderId="0" xfId="1" applyNumberFormat="1" applyFont="1"/>
    <xf numFmtId="0" fontId="20" fillId="0" borderId="14" xfId="1" applyFont="1" applyBorder="1" applyAlignment="1">
      <alignment horizontal="center" wrapText="1"/>
    </xf>
    <xf numFmtId="0" fontId="20" fillId="5" borderId="9" xfId="1" applyFont="1" applyFill="1" applyBorder="1" applyAlignment="1">
      <alignment horizontal="center" vertical="center" wrapText="1"/>
    </xf>
    <xf numFmtId="0" fontId="20" fillId="5" borderId="14" xfId="1" applyFont="1" applyFill="1" applyBorder="1" applyAlignment="1">
      <alignment horizontal="center" vertical="center" wrapText="1"/>
    </xf>
    <xf numFmtId="3" fontId="20" fillId="5" borderId="14" xfId="1" applyNumberFormat="1" applyFont="1" applyFill="1" applyBorder="1" applyAlignment="1">
      <alignment horizontal="center" vertical="center"/>
    </xf>
    <xf numFmtId="3" fontId="20" fillId="5" borderId="14" xfId="1" applyNumberFormat="1" applyFont="1" applyFill="1" applyBorder="1" applyAlignment="1">
      <alignment horizontal="center" vertical="center" wrapText="1"/>
    </xf>
    <xf numFmtId="9" fontId="20" fillId="5" borderId="14" xfId="3" applyFont="1" applyFill="1" applyBorder="1" applyAlignment="1" applyProtection="1">
      <alignment horizontal="center" vertical="center" wrapText="1"/>
    </xf>
    <xf numFmtId="3" fontId="20" fillId="5" borderId="15" xfId="1" applyNumberFormat="1" applyFont="1" applyFill="1" applyBorder="1" applyAlignment="1">
      <alignment horizontal="center" vertical="center" wrapText="1"/>
    </xf>
    <xf numFmtId="4" fontId="20" fillId="10" borderId="14" xfId="1" applyNumberFormat="1" applyFont="1" applyFill="1" applyBorder="1" applyAlignment="1">
      <alignment horizontal="center"/>
    </xf>
    <xf numFmtId="9" fontId="20" fillId="10" borderId="14" xfId="3" applyFont="1" applyFill="1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center"/>
      <protection locked="0"/>
    </xf>
    <xf numFmtId="0" fontId="17" fillId="2" borderId="23" xfId="1" applyFont="1" applyFill="1" applyBorder="1" applyAlignment="1">
      <alignment horizontal="center"/>
    </xf>
    <xf numFmtId="0" fontId="20" fillId="2" borderId="38" xfId="1" applyFont="1" applyFill="1" applyBorder="1" applyAlignment="1">
      <alignment horizontal="left"/>
    </xf>
    <xf numFmtId="3" fontId="20" fillId="2" borderId="38" xfId="1" applyNumberFormat="1" applyFont="1" applyFill="1" applyBorder="1"/>
    <xf numFmtId="0" fontId="20" fillId="2" borderId="38" xfId="1" applyFont="1" applyFill="1" applyBorder="1" applyAlignment="1">
      <alignment horizontal="center"/>
    </xf>
    <xf numFmtId="9" fontId="20" fillId="2" borderId="38" xfId="3" applyFont="1" applyFill="1" applyBorder="1" applyAlignment="1" applyProtection="1">
      <alignment horizontal="center" vertical="center"/>
    </xf>
    <xf numFmtId="3" fontId="20" fillId="2" borderId="39" xfId="1" applyNumberFormat="1" applyFont="1" applyFill="1" applyBorder="1"/>
    <xf numFmtId="3" fontId="17" fillId="0" borderId="0" xfId="1" applyNumberFormat="1" applyFont="1"/>
    <xf numFmtId="0" fontId="17" fillId="0" borderId="0" xfId="1" applyFont="1" applyAlignment="1">
      <alignment horizontal="center"/>
    </xf>
    <xf numFmtId="9" fontId="17" fillId="0" borderId="0" xfId="3" applyFont="1" applyAlignment="1" applyProtection="1">
      <alignment horizontal="center" vertical="center"/>
    </xf>
    <xf numFmtId="0" fontId="17" fillId="0" borderId="0" xfId="1" applyFont="1" applyAlignment="1">
      <alignment horizontal="right"/>
    </xf>
    <xf numFmtId="0" fontId="27" fillId="0" borderId="0" xfId="1" applyFont="1"/>
    <xf numFmtId="3" fontId="17" fillId="9" borderId="0" xfId="0" applyNumberFormat="1" applyFont="1" applyFill="1"/>
    <xf numFmtId="3" fontId="17" fillId="7" borderId="0" xfId="0" applyNumberFormat="1" applyFont="1" applyFill="1" applyProtection="1">
      <protection locked="0"/>
    </xf>
    <xf numFmtId="3" fontId="27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3" fontId="16" fillId="0" borderId="0" xfId="0" applyNumberFormat="1" applyFont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3" fontId="17" fillId="0" borderId="18" xfId="0" applyNumberFormat="1" applyFont="1" applyBorder="1"/>
    <xf numFmtId="3" fontId="17" fillId="0" borderId="17" xfId="0" applyNumberFormat="1" applyFont="1" applyBorder="1"/>
    <xf numFmtId="0" fontId="18" fillId="0" borderId="0" xfId="0" applyFont="1"/>
    <xf numFmtId="0" fontId="31" fillId="0" borderId="0" xfId="4" applyFont="1" applyAlignment="1">
      <alignment horizontal="left"/>
    </xf>
    <xf numFmtId="0" fontId="18" fillId="0" borderId="0" xfId="0" applyFont="1" applyAlignment="1">
      <alignment horizontal="left"/>
    </xf>
    <xf numFmtId="9" fontId="17" fillId="0" borderId="39" xfId="3" applyFont="1" applyBorder="1" applyProtection="1"/>
    <xf numFmtId="0" fontId="17" fillId="0" borderId="38" xfId="0" applyFont="1" applyBorder="1" applyAlignment="1">
      <alignment horizontal="center"/>
    </xf>
    <xf numFmtId="0" fontId="17" fillId="0" borderId="43" xfId="0" applyFont="1" applyBorder="1"/>
    <xf numFmtId="3" fontId="17" fillId="0" borderId="38" xfId="0" applyNumberFormat="1" applyFont="1" applyBorder="1" applyProtection="1">
      <protection locked="0"/>
    </xf>
    <xf numFmtId="3" fontId="20" fillId="0" borderId="2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 wrapText="1"/>
    </xf>
    <xf numFmtId="4" fontId="20" fillId="0" borderId="38" xfId="0" applyNumberFormat="1" applyFont="1" applyBorder="1"/>
    <xf numFmtId="0" fontId="9" fillId="0" borderId="0" xfId="5" applyFont="1" applyProtection="1">
      <protection locked="0"/>
    </xf>
    <xf numFmtId="0" fontId="1" fillId="0" borderId="0" xfId="5" applyProtection="1">
      <protection locked="0"/>
    </xf>
    <xf numFmtId="0" fontId="18" fillId="6" borderId="0" xfId="5" applyFont="1" applyFill="1" applyAlignment="1" applyProtection="1">
      <alignment horizontal="center"/>
      <protection locked="0"/>
    </xf>
    <xf numFmtId="0" fontId="9" fillId="6" borderId="0" xfId="5" applyFont="1" applyFill="1" applyProtection="1">
      <protection locked="0"/>
    </xf>
    <xf numFmtId="0" fontId="1" fillId="6" borderId="0" xfId="5" applyFill="1" applyProtection="1">
      <protection locked="0"/>
    </xf>
    <xf numFmtId="0" fontId="20" fillId="0" borderId="1" xfId="5" applyFont="1" applyBorder="1"/>
    <xf numFmtId="0" fontId="17" fillId="0" borderId="2" xfId="5" applyFont="1" applyBorder="1"/>
    <xf numFmtId="0" fontId="20" fillId="0" borderId="2" xfId="5" applyFont="1" applyBorder="1" applyAlignment="1">
      <alignment horizontal="center"/>
    </xf>
    <xf numFmtId="3" fontId="20" fillId="0" borderId="25" xfId="5" applyNumberFormat="1" applyFont="1" applyBorder="1" applyAlignment="1">
      <alignment horizontal="center"/>
    </xf>
    <xf numFmtId="0" fontId="33" fillId="0" borderId="3" xfId="5" applyFont="1" applyBorder="1" applyProtection="1">
      <protection locked="0"/>
    </xf>
    <xf numFmtId="0" fontId="1" fillId="3" borderId="3" xfId="5" applyFill="1" applyBorder="1" applyProtection="1">
      <protection locked="0"/>
    </xf>
    <xf numFmtId="0" fontId="17" fillId="3" borderId="9" xfId="5" applyFont="1" applyFill="1" applyBorder="1" applyAlignment="1">
      <alignment horizontal="center"/>
    </xf>
    <xf numFmtId="0" fontId="17" fillId="3" borderId="10" xfId="5" applyFont="1" applyFill="1" applyBorder="1" applyAlignment="1">
      <alignment horizontal="center"/>
    </xf>
    <xf numFmtId="3" fontId="17" fillId="3" borderId="11" xfId="5" applyNumberFormat="1" applyFont="1" applyFill="1" applyBorder="1"/>
    <xf numFmtId="0" fontId="1" fillId="3" borderId="31" xfId="5" applyFill="1" applyBorder="1" applyProtection="1">
      <protection locked="0"/>
    </xf>
    <xf numFmtId="0" fontId="17" fillId="0" borderId="9" xfId="5" applyFont="1" applyBorder="1" applyAlignment="1">
      <alignment horizontal="center"/>
    </xf>
    <xf numFmtId="0" fontId="17" fillId="0" borderId="14" xfId="5" applyFont="1" applyBorder="1" applyAlignment="1">
      <alignment horizontal="center"/>
    </xf>
    <xf numFmtId="0" fontId="17" fillId="0" borderId="11" xfId="5" applyFont="1" applyBorder="1" applyAlignment="1">
      <alignment horizontal="center"/>
    </xf>
    <xf numFmtId="0" fontId="17" fillId="0" borderId="11" xfId="5" applyFont="1" applyBorder="1" applyAlignment="1">
      <alignment horizontal="left"/>
    </xf>
    <xf numFmtId="3" fontId="17" fillId="0" borderId="16" xfId="5" applyNumberFormat="1" applyFont="1" applyBorder="1" applyProtection="1">
      <protection locked="0"/>
    </xf>
    <xf numFmtId="0" fontId="1" fillId="0" borderId="15" xfId="5" applyBorder="1" applyProtection="1">
      <protection locked="0"/>
    </xf>
    <xf numFmtId="0" fontId="17" fillId="0" borderId="16" xfId="5" applyFont="1" applyBorder="1" applyAlignment="1">
      <alignment horizontal="center"/>
    </xf>
    <xf numFmtId="0" fontId="17" fillId="0" borderId="16" xfId="5" applyFont="1" applyBorder="1"/>
    <xf numFmtId="0" fontId="17" fillId="0" borderId="14" xfId="5" applyFont="1" applyBorder="1"/>
    <xf numFmtId="3" fontId="17" fillId="0" borderId="14" xfId="5" applyNumberFormat="1" applyFont="1" applyBorder="1" applyProtection="1">
      <protection locked="0"/>
    </xf>
    <xf numFmtId="0" fontId="17" fillId="6" borderId="14" xfId="5" applyFont="1" applyFill="1" applyBorder="1"/>
    <xf numFmtId="0" fontId="17" fillId="3" borderId="14" xfId="5" applyFont="1" applyFill="1" applyBorder="1" applyAlignment="1">
      <alignment horizontal="center"/>
    </xf>
    <xf numFmtId="3" fontId="17" fillId="3" borderId="16" xfId="5" applyNumberFormat="1" applyFont="1" applyFill="1" applyBorder="1"/>
    <xf numFmtId="0" fontId="1" fillId="3" borderId="15" xfId="5" applyFill="1" applyBorder="1" applyProtection="1">
      <protection locked="0"/>
    </xf>
    <xf numFmtId="0" fontId="17" fillId="0" borderId="12" xfId="5" applyFont="1" applyBorder="1" applyAlignment="1">
      <alignment horizontal="center"/>
    </xf>
    <xf numFmtId="0" fontId="17" fillId="0" borderId="12" xfId="5" applyFont="1" applyBorder="1"/>
    <xf numFmtId="3" fontId="17" fillId="0" borderId="16" xfId="5" applyNumberFormat="1" applyFont="1" applyBorder="1"/>
    <xf numFmtId="0" fontId="17" fillId="0" borderId="17" xfId="5" applyFont="1" applyBorder="1" applyAlignment="1">
      <alignment horizontal="center"/>
    </xf>
    <xf numFmtId="0" fontId="17" fillId="0" borderId="19" xfId="5" applyFont="1" applyBorder="1" applyAlignment="1">
      <alignment horizontal="center"/>
    </xf>
    <xf numFmtId="0" fontId="17" fillId="0" borderId="19" xfId="5" applyFont="1" applyBorder="1"/>
    <xf numFmtId="0" fontId="17" fillId="0" borderId="11" xfId="5" applyFont="1" applyBorder="1"/>
    <xf numFmtId="0" fontId="17" fillId="0" borderId="21" xfId="5" applyFont="1" applyBorder="1" applyAlignment="1">
      <alignment horizontal="center"/>
    </xf>
    <xf numFmtId="0" fontId="17" fillId="0" borderId="21" xfId="5" applyFont="1" applyBorder="1"/>
    <xf numFmtId="0" fontId="17" fillId="3" borderId="16" xfId="5" applyFont="1" applyFill="1" applyBorder="1" applyAlignment="1">
      <alignment horizontal="center"/>
    </xf>
    <xf numFmtId="3" fontId="17" fillId="3" borderId="20" xfId="5" applyNumberFormat="1" applyFont="1" applyFill="1" applyBorder="1"/>
    <xf numFmtId="3" fontId="17" fillId="0" borderId="20" xfId="5" applyNumberFormat="1" applyFont="1" applyBorder="1" applyProtection="1">
      <protection locked="0"/>
    </xf>
    <xf numFmtId="0" fontId="17" fillId="0" borderId="17" xfId="5" applyFont="1" applyBorder="1"/>
    <xf numFmtId="0" fontId="17" fillId="0" borderId="22" xfId="5" applyFont="1" applyBorder="1" applyAlignment="1">
      <alignment horizontal="center"/>
    </xf>
    <xf numFmtId="0" fontId="17" fillId="0" borderId="23" xfId="5" applyFont="1" applyBorder="1" applyAlignment="1">
      <alignment horizontal="center"/>
    </xf>
    <xf numFmtId="0" fontId="17" fillId="0" borderId="8" xfId="5" applyFont="1" applyBorder="1"/>
    <xf numFmtId="3" fontId="17" fillId="0" borderId="19" xfId="5" applyNumberFormat="1" applyFont="1" applyBorder="1" applyProtection="1">
      <protection locked="0"/>
    </xf>
    <xf numFmtId="0" fontId="1" fillId="0" borderId="24" xfId="5" applyBorder="1" applyProtection="1">
      <protection locked="0"/>
    </xf>
    <xf numFmtId="0" fontId="17" fillId="3" borderId="1" xfId="5" applyFont="1" applyFill="1" applyBorder="1" applyAlignment="1">
      <alignment horizontal="center"/>
    </xf>
    <xf numFmtId="3" fontId="20" fillId="3" borderId="25" xfId="5" applyNumberFormat="1" applyFont="1" applyFill="1" applyBorder="1"/>
    <xf numFmtId="0" fontId="17" fillId="3" borderId="41" xfId="5" applyFont="1" applyFill="1" applyBorder="1" applyAlignment="1">
      <alignment horizontal="left"/>
    </xf>
    <xf numFmtId="0" fontId="17" fillId="3" borderId="37" xfId="5" applyFont="1" applyFill="1" applyBorder="1" applyAlignment="1">
      <alignment horizontal="left"/>
    </xf>
    <xf numFmtId="0" fontId="17" fillId="3" borderId="42" xfId="5" applyFont="1" applyFill="1" applyBorder="1" applyAlignment="1">
      <alignment horizontal="left"/>
    </xf>
    <xf numFmtId="0" fontId="1" fillId="3" borderId="13" xfId="5" applyFill="1" applyBorder="1" applyProtection="1">
      <protection locked="0"/>
    </xf>
    <xf numFmtId="0" fontId="17" fillId="0" borderId="4" xfId="5" applyFont="1" applyBorder="1" applyAlignment="1">
      <alignment horizontal="center"/>
    </xf>
    <xf numFmtId="0" fontId="17" fillId="0" borderId="27" xfId="5" applyFont="1" applyBorder="1" applyAlignment="1">
      <alignment horizontal="center"/>
    </xf>
    <xf numFmtId="0" fontId="17" fillId="0" borderId="27" xfId="5" applyFont="1" applyBorder="1"/>
    <xf numFmtId="0" fontId="20" fillId="3" borderId="25" xfId="5" applyFont="1" applyFill="1" applyBorder="1"/>
    <xf numFmtId="0" fontId="20" fillId="3" borderId="26" xfId="5" applyFont="1" applyFill="1" applyBorder="1"/>
    <xf numFmtId="0" fontId="17" fillId="3" borderId="28" xfId="5" applyFont="1" applyFill="1" applyBorder="1"/>
    <xf numFmtId="3" fontId="1" fillId="0" borderId="0" xfId="5" applyNumberFormat="1" applyProtection="1">
      <protection locked="0"/>
    </xf>
    <xf numFmtId="0" fontId="1" fillId="0" borderId="0" xfId="5"/>
    <xf numFmtId="3" fontId="1" fillId="0" borderId="0" xfId="5" applyNumberFormat="1"/>
    <xf numFmtId="0" fontId="17" fillId="0" borderId="0" xfId="5" applyFont="1" applyAlignment="1">
      <alignment horizontal="center"/>
    </xf>
    <xf numFmtId="0" fontId="17" fillId="0" borderId="0" xfId="5" applyFont="1"/>
    <xf numFmtId="3" fontId="17" fillId="0" borderId="14" xfId="5" applyNumberFormat="1" applyFont="1" applyBorder="1"/>
    <xf numFmtId="0" fontId="17" fillId="3" borderId="49" xfId="5" applyFont="1" applyFill="1" applyBorder="1" applyAlignment="1">
      <alignment horizontal="center"/>
    </xf>
    <xf numFmtId="3" fontId="20" fillId="3" borderId="21" xfId="5" applyNumberFormat="1" applyFont="1" applyFill="1" applyBorder="1" applyAlignment="1">
      <alignment horizontal="right"/>
    </xf>
    <xf numFmtId="0" fontId="1" fillId="3" borderId="53" xfId="5" applyFill="1" applyBorder="1" applyProtection="1">
      <protection locked="0"/>
    </xf>
    <xf numFmtId="0" fontId="17" fillId="3" borderId="29" xfId="5" applyFont="1" applyFill="1" applyBorder="1" applyAlignment="1">
      <alignment horizontal="center"/>
    </xf>
    <xf numFmtId="0" fontId="17" fillId="3" borderId="30" xfId="5" applyFont="1" applyFill="1" applyBorder="1" applyAlignment="1">
      <alignment horizontal="center"/>
    </xf>
    <xf numFmtId="3" fontId="17" fillId="3" borderId="41" xfId="5" applyNumberFormat="1" applyFont="1" applyFill="1" applyBorder="1"/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wrapText="1"/>
    </xf>
    <xf numFmtId="0" fontId="15" fillId="0" borderId="0" xfId="0" applyFont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center"/>
      <protection locked="0"/>
    </xf>
    <xf numFmtId="0" fontId="17" fillId="3" borderId="16" xfId="0" applyFont="1" applyFill="1" applyBorder="1" applyAlignment="1">
      <alignment horizontal="left"/>
    </xf>
    <xf numFmtId="0" fontId="17" fillId="3" borderId="18" xfId="0" applyFont="1" applyFill="1" applyBorder="1" applyAlignment="1">
      <alignment horizontal="left"/>
    </xf>
    <xf numFmtId="0" fontId="20" fillId="3" borderId="25" xfId="0" applyFont="1" applyFill="1" applyBorder="1" applyAlignment="1">
      <alignment horizontal="center"/>
    </xf>
    <xf numFmtId="0" fontId="20" fillId="3" borderId="2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0" fontId="17" fillId="3" borderId="41" xfId="0" applyFont="1" applyFill="1" applyBorder="1" applyAlignment="1">
      <alignment horizontal="left"/>
    </xf>
    <xf numFmtId="0" fontId="17" fillId="3" borderId="42" xfId="0" applyFont="1" applyFill="1" applyBorder="1" applyAlignment="1">
      <alignment horizontal="left"/>
    </xf>
    <xf numFmtId="0" fontId="17" fillId="3" borderId="16" xfId="5" applyFont="1" applyFill="1" applyBorder="1" applyAlignment="1">
      <alignment horizontal="left"/>
    </xf>
    <xf numFmtId="0" fontId="17" fillId="3" borderId="20" xfId="5" applyFont="1" applyFill="1" applyBorder="1" applyAlignment="1">
      <alignment horizontal="left"/>
    </xf>
    <xf numFmtId="0" fontId="17" fillId="3" borderId="18" xfId="5" applyFont="1" applyFill="1" applyBorder="1" applyAlignment="1">
      <alignment horizontal="left"/>
    </xf>
    <xf numFmtId="0" fontId="20" fillId="3" borderId="25" xfId="5" applyFont="1" applyFill="1" applyBorder="1" applyAlignment="1">
      <alignment horizontal="center"/>
    </xf>
    <xf numFmtId="0" fontId="20" fillId="3" borderId="26" xfId="5" applyFont="1" applyFill="1" applyBorder="1" applyAlignment="1">
      <alignment horizontal="center"/>
    </xf>
    <xf numFmtId="0" fontId="20" fillId="3" borderId="28" xfId="5" applyFont="1" applyFill="1" applyBorder="1" applyAlignment="1">
      <alignment horizontal="center"/>
    </xf>
    <xf numFmtId="0" fontId="17" fillId="3" borderId="41" xfId="5" applyFont="1" applyFill="1" applyBorder="1" applyAlignment="1">
      <alignment horizontal="left"/>
    </xf>
    <xf numFmtId="0" fontId="17" fillId="3" borderId="37" xfId="5" applyFont="1" applyFill="1" applyBorder="1" applyAlignment="1">
      <alignment horizontal="left"/>
    </xf>
    <xf numFmtId="0" fontId="17" fillId="3" borderId="42" xfId="5" applyFont="1" applyFill="1" applyBorder="1" applyAlignment="1">
      <alignment horizontal="left"/>
    </xf>
    <xf numFmtId="0" fontId="20" fillId="3" borderId="50" xfId="5" applyFont="1" applyFill="1" applyBorder="1" applyAlignment="1">
      <alignment horizontal="center"/>
    </xf>
    <xf numFmtId="0" fontId="20" fillId="3" borderId="51" xfId="5" applyFont="1" applyFill="1" applyBorder="1" applyAlignment="1">
      <alignment horizontal="center"/>
    </xf>
    <xf numFmtId="0" fontId="20" fillId="3" borderId="52" xfId="5" applyFont="1" applyFill="1" applyBorder="1" applyAlignment="1">
      <alignment horizontal="center"/>
    </xf>
    <xf numFmtId="0" fontId="15" fillId="0" borderId="0" xfId="5" applyFont="1" applyAlignment="1" applyProtection="1">
      <alignment horizontal="center"/>
      <protection locked="0"/>
    </xf>
    <xf numFmtId="0" fontId="14" fillId="6" borderId="0" xfId="5" applyFont="1" applyFill="1" applyAlignment="1" applyProtection="1">
      <alignment horizontal="center"/>
      <protection locked="0"/>
    </xf>
    <xf numFmtId="0" fontId="15" fillId="3" borderId="35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3" borderId="4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/>
    <xf numFmtId="0" fontId="2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8" borderId="33" xfId="1" applyFont="1" applyFill="1" applyBorder="1" applyAlignment="1">
      <alignment horizontal="center"/>
    </xf>
    <xf numFmtId="0" fontId="0" fillId="8" borderId="37" xfId="0" applyFill="1" applyBorder="1"/>
    <xf numFmtId="0" fontId="0" fillId="8" borderId="45" xfId="0" applyFill="1" applyBorder="1"/>
    <xf numFmtId="0" fontId="20" fillId="4" borderId="34" xfId="1" applyFont="1" applyFill="1" applyBorder="1" applyAlignment="1">
      <alignment horizontal="center"/>
    </xf>
    <xf numFmtId="0" fontId="3" fillId="4" borderId="20" xfId="0" applyFont="1" applyFill="1" applyBorder="1"/>
    <xf numFmtId="0" fontId="3" fillId="4" borderId="44" xfId="0" applyFont="1" applyFill="1" applyBorder="1"/>
    <xf numFmtId="0" fontId="17" fillId="3" borderId="14" xfId="0" applyFont="1" applyFill="1" applyBorder="1" applyAlignment="1">
      <alignment horizontal="left"/>
    </xf>
    <xf numFmtId="0" fontId="20" fillId="3" borderId="5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/>
    </xf>
  </cellXfs>
  <cellStyles count="6">
    <cellStyle name="Normální" xfId="0" builtinId="0"/>
    <cellStyle name="Normální 2" xfId="4" xr:uid="{00000000-0005-0000-0000-000001000000}"/>
    <cellStyle name="Normální 3" xfId="5" xr:uid="{C96E4E7B-00CE-4EF9-ABB2-00FEAC4F205E}"/>
    <cellStyle name="normální_3. Odpisový plán - příloha" xfId="1" xr:uid="{00000000-0005-0000-0000-000002000000}"/>
    <cellStyle name="normální_směrnice 10-tabulky" xfId="2" xr:uid="{00000000-0005-0000-0000-000003000000}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2"/>
  <sheetViews>
    <sheetView tabSelected="1" view="pageLayout" zoomScaleNormal="130" workbookViewId="0">
      <selection activeCell="G84" sqref="G84"/>
    </sheetView>
  </sheetViews>
  <sheetFormatPr defaultRowHeight="13.2" x14ac:dyDescent="0.25"/>
  <cols>
    <col min="1" max="1" width="5" customWidth="1"/>
    <col min="4" max="4" width="37" customWidth="1"/>
    <col min="5" max="5" width="11" style="14" customWidth="1"/>
    <col min="6" max="6" width="11.5546875" style="14" customWidth="1"/>
    <col min="7" max="7" width="12.109375" style="14" customWidth="1"/>
  </cols>
  <sheetData>
    <row r="1" spans="1:12" s="3" customFormat="1" ht="14.1" customHeight="1" x14ac:dyDescent="0.3">
      <c r="A1" s="358" t="s">
        <v>268</v>
      </c>
      <c r="B1" s="358"/>
      <c r="C1" s="358"/>
      <c r="D1" s="358"/>
      <c r="E1" s="358"/>
      <c r="F1" s="358"/>
      <c r="G1" s="358"/>
      <c r="H1" s="2"/>
      <c r="I1" s="2"/>
      <c r="J1" s="2"/>
      <c r="K1" s="2"/>
      <c r="L1" s="2"/>
    </row>
    <row r="2" spans="1:12" s="3" customFormat="1" ht="13.5" customHeight="1" x14ac:dyDescent="0.3">
      <c r="A2" s="359" t="s">
        <v>283</v>
      </c>
      <c r="B2" s="359"/>
      <c r="C2" s="359"/>
      <c r="D2" s="359"/>
      <c r="E2" s="359"/>
      <c r="F2" s="359"/>
      <c r="G2" s="359"/>
      <c r="H2" s="2"/>
      <c r="I2" s="2"/>
      <c r="J2" s="2"/>
      <c r="K2" s="2"/>
      <c r="L2" s="2"/>
    </row>
    <row r="3" spans="1:12" s="77" customFormat="1" ht="13.5" customHeight="1" x14ac:dyDescent="0.3">
      <c r="A3" s="75"/>
      <c r="B3" s="75"/>
      <c r="C3" s="75"/>
      <c r="D3" s="75"/>
      <c r="E3" s="75"/>
      <c r="F3" s="75"/>
      <c r="G3" s="75"/>
      <c r="H3" s="76"/>
      <c r="I3" s="76"/>
      <c r="J3" s="76"/>
      <c r="K3" s="76"/>
      <c r="L3" s="76"/>
    </row>
    <row r="4" spans="1:12" s="3" customFormat="1" ht="13.5" customHeight="1" thickBot="1" x14ac:dyDescent="0.35">
      <c r="A4" s="73"/>
      <c r="B4" s="73"/>
      <c r="C4" s="73"/>
      <c r="D4" s="73"/>
      <c r="E4" s="73"/>
      <c r="F4" s="73"/>
      <c r="G4" s="73"/>
      <c r="H4" s="2"/>
      <c r="I4" s="2"/>
      <c r="J4" s="2"/>
      <c r="K4" s="2"/>
      <c r="L4" s="2"/>
    </row>
    <row r="5" spans="1:12" s="3" customFormat="1" ht="18" customHeight="1" thickBot="1" x14ac:dyDescent="0.3">
      <c r="A5" s="21" t="s">
        <v>0</v>
      </c>
      <c r="B5" s="29"/>
      <c r="C5" s="37" t="s">
        <v>1</v>
      </c>
      <c r="D5" s="37" t="s">
        <v>2</v>
      </c>
      <c r="E5" s="53" t="s">
        <v>269</v>
      </c>
      <c r="F5" s="53" t="s">
        <v>272</v>
      </c>
      <c r="G5" s="53" t="s">
        <v>273</v>
      </c>
    </row>
    <row r="6" spans="1:12" s="3" customFormat="1" ht="12.75" customHeight="1" thickBot="1" x14ac:dyDescent="0.3">
      <c r="A6" s="22">
        <v>1</v>
      </c>
      <c r="B6" s="362" t="s">
        <v>142</v>
      </c>
      <c r="C6" s="363"/>
      <c r="D6" s="364"/>
      <c r="E6" s="54">
        <f>E7+E12+E17+E23+E27+E35+E44+E49+E53</f>
        <v>18477307</v>
      </c>
      <c r="F6" s="54">
        <f t="shared" ref="F6:G6" si="0">F7+F12+F17+F23+F27+F35+F44+F49+F53</f>
        <v>18569798</v>
      </c>
      <c r="G6" s="63" t="e">
        <f t="shared" si="0"/>
        <v>#REF!</v>
      </c>
    </row>
    <row r="7" spans="1:12" s="3" customFormat="1" ht="12.75" customHeight="1" x14ac:dyDescent="0.25">
      <c r="A7" s="23">
        <v>2</v>
      </c>
      <c r="B7" s="30">
        <v>50</v>
      </c>
      <c r="C7" s="38" t="s">
        <v>3</v>
      </c>
      <c r="D7" s="42"/>
      <c r="E7" s="55">
        <f>SUM(E8:E11)</f>
        <v>1841182</v>
      </c>
      <c r="F7" s="55">
        <f t="shared" ref="F7:G7" si="1">SUM(F8:F11)</f>
        <v>2009843</v>
      </c>
      <c r="G7" s="64">
        <f t="shared" si="1"/>
        <v>2150284</v>
      </c>
    </row>
    <row r="8" spans="1:12" s="3" customFormat="1" ht="13.8" x14ac:dyDescent="0.25">
      <c r="A8" s="24">
        <v>3</v>
      </c>
      <c r="B8" s="31"/>
      <c r="C8" s="39">
        <v>501</v>
      </c>
      <c r="D8" s="43" t="s">
        <v>4</v>
      </c>
      <c r="E8" s="56">
        <v>992952</v>
      </c>
      <c r="F8" s="56">
        <v>729843</v>
      </c>
      <c r="G8" s="65">
        <v>750284</v>
      </c>
    </row>
    <row r="9" spans="1:12" s="3" customFormat="1" ht="13.8" x14ac:dyDescent="0.25">
      <c r="A9" s="24">
        <v>4</v>
      </c>
      <c r="B9" s="31"/>
      <c r="C9" s="39">
        <v>502</v>
      </c>
      <c r="D9" s="44" t="s">
        <v>146</v>
      </c>
      <c r="E9" s="56">
        <v>747951</v>
      </c>
      <c r="F9" s="56">
        <v>1160000</v>
      </c>
      <c r="G9" s="65">
        <v>1250000</v>
      </c>
    </row>
    <row r="10" spans="1:12" s="3" customFormat="1" ht="13.8" x14ac:dyDescent="0.25">
      <c r="A10" s="24">
        <v>5</v>
      </c>
      <c r="B10" s="31"/>
      <c r="C10" s="39">
        <v>503</v>
      </c>
      <c r="D10" s="45" t="s">
        <v>147</v>
      </c>
      <c r="E10" s="56">
        <v>100279</v>
      </c>
      <c r="F10" s="56">
        <v>120000</v>
      </c>
      <c r="G10" s="66">
        <v>150000</v>
      </c>
    </row>
    <row r="11" spans="1:12" s="3" customFormat="1" ht="13.8" x14ac:dyDescent="0.25">
      <c r="A11" s="24">
        <v>6</v>
      </c>
      <c r="B11" s="31"/>
      <c r="C11" s="40">
        <v>504</v>
      </c>
      <c r="D11" s="74" t="s">
        <v>5</v>
      </c>
      <c r="E11" s="56">
        <v>0</v>
      </c>
      <c r="F11" s="56">
        <v>0</v>
      </c>
      <c r="G11" s="65">
        <v>0</v>
      </c>
    </row>
    <row r="12" spans="1:12" s="3" customFormat="1" ht="13.8" x14ac:dyDescent="0.25">
      <c r="A12" s="23">
        <v>7</v>
      </c>
      <c r="B12" s="32">
        <v>51</v>
      </c>
      <c r="C12" s="360" t="s">
        <v>6</v>
      </c>
      <c r="D12" s="361"/>
      <c r="E12" s="57">
        <f>SUM(E13:E16)</f>
        <v>754003</v>
      </c>
      <c r="F12" s="57">
        <f t="shared" ref="F12:G12" si="2">SUM(F13:F16)</f>
        <v>765000</v>
      </c>
      <c r="G12" s="67">
        <f t="shared" si="2"/>
        <v>1415000</v>
      </c>
    </row>
    <row r="13" spans="1:12" s="3" customFormat="1" ht="13.8" x14ac:dyDescent="0.25">
      <c r="A13" s="24">
        <v>8</v>
      </c>
      <c r="B13" s="31"/>
      <c r="C13" s="39">
        <v>511</v>
      </c>
      <c r="D13" s="46" t="s">
        <v>7</v>
      </c>
      <c r="E13" s="56">
        <v>197485</v>
      </c>
      <c r="F13" s="56">
        <v>180000</v>
      </c>
      <c r="G13" s="65">
        <v>335000</v>
      </c>
    </row>
    <row r="14" spans="1:12" s="3" customFormat="1" ht="13.8" x14ac:dyDescent="0.25">
      <c r="A14" s="24">
        <v>9</v>
      </c>
      <c r="B14" s="31"/>
      <c r="C14" s="39">
        <v>512</v>
      </c>
      <c r="D14" s="47" t="s">
        <v>8</v>
      </c>
      <c r="E14" s="56">
        <v>13725</v>
      </c>
      <c r="F14" s="56">
        <v>25000</v>
      </c>
      <c r="G14" s="65">
        <v>30000</v>
      </c>
    </row>
    <row r="15" spans="1:12" s="3" customFormat="1" ht="13.8" x14ac:dyDescent="0.25">
      <c r="A15" s="24">
        <v>10</v>
      </c>
      <c r="B15" s="31"/>
      <c r="C15" s="39">
        <v>513</v>
      </c>
      <c r="D15" s="20" t="s">
        <v>9</v>
      </c>
      <c r="E15" s="56">
        <v>1342</v>
      </c>
      <c r="F15" s="56">
        <v>10000</v>
      </c>
      <c r="G15" s="68">
        <f>'P3 Ukazatele a'!C13</f>
        <v>10000</v>
      </c>
    </row>
    <row r="16" spans="1:12" s="3" customFormat="1" ht="13.8" x14ac:dyDescent="0.25">
      <c r="A16" s="24">
        <v>11</v>
      </c>
      <c r="B16" s="31"/>
      <c r="C16" s="39">
        <v>518</v>
      </c>
      <c r="D16" s="45" t="s">
        <v>10</v>
      </c>
      <c r="E16" s="56">
        <v>541451</v>
      </c>
      <c r="F16" s="56">
        <v>550000</v>
      </c>
      <c r="G16" s="65">
        <v>1040000</v>
      </c>
    </row>
    <row r="17" spans="1:8" s="3" customFormat="1" ht="13.8" x14ac:dyDescent="0.25">
      <c r="A17" s="23">
        <v>12</v>
      </c>
      <c r="B17" s="32">
        <v>52</v>
      </c>
      <c r="C17" s="360" t="s">
        <v>11</v>
      </c>
      <c r="D17" s="361"/>
      <c r="E17" s="57">
        <f>SUM(E18:E22)</f>
        <v>15125178</v>
      </c>
      <c r="F17" s="57">
        <f t="shared" ref="F17:G17" si="3">SUM(F18:F22)</f>
        <v>15336400</v>
      </c>
      <c r="G17" s="67" t="e">
        <f t="shared" si="3"/>
        <v>#REF!</v>
      </c>
    </row>
    <row r="18" spans="1:8" s="3" customFormat="1" ht="13.8" x14ac:dyDescent="0.25">
      <c r="A18" s="24">
        <v>13</v>
      </c>
      <c r="B18" s="31"/>
      <c r="C18" s="39">
        <v>521</v>
      </c>
      <c r="D18" s="45" t="s">
        <v>12</v>
      </c>
      <c r="E18" s="56">
        <v>11025675</v>
      </c>
      <c r="F18" s="62">
        <v>11060000</v>
      </c>
      <c r="G18" s="68" t="e">
        <f>'P3 Ukazatele b'!D20</f>
        <v>#REF!</v>
      </c>
    </row>
    <row r="19" spans="1:8" s="3" customFormat="1" ht="13.8" x14ac:dyDescent="0.25">
      <c r="A19" s="24">
        <v>14</v>
      </c>
      <c r="B19" s="31"/>
      <c r="C19" s="39">
        <v>524</v>
      </c>
      <c r="D19" s="45" t="s">
        <v>13</v>
      </c>
      <c r="E19" s="56">
        <v>3610406</v>
      </c>
      <c r="F19" s="56">
        <v>3710000</v>
      </c>
      <c r="G19" s="65">
        <v>3810000</v>
      </c>
    </row>
    <row r="20" spans="1:8" s="3" customFormat="1" ht="13.8" x14ac:dyDescent="0.25">
      <c r="A20" s="24">
        <v>15</v>
      </c>
      <c r="B20" s="31"/>
      <c r="C20" s="39">
        <v>525</v>
      </c>
      <c r="D20" s="45" t="s">
        <v>14</v>
      </c>
      <c r="E20" s="56">
        <v>45091</v>
      </c>
      <c r="F20" s="56">
        <v>46400</v>
      </c>
      <c r="G20" s="65">
        <v>46000</v>
      </c>
    </row>
    <row r="21" spans="1:8" s="3" customFormat="1" ht="13.8" x14ac:dyDescent="0.25">
      <c r="A21" s="24">
        <v>16</v>
      </c>
      <c r="B21" s="31"/>
      <c r="C21" s="39">
        <v>527</v>
      </c>
      <c r="D21" s="45" t="s">
        <v>15</v>
      </c>
      <c r="E21" s="56">
        <v>444006</v>
      </c>
      <c r="F21" s="56">
        <v>520000</v>
      </c>
      <c r="G21" s="65">
        <v>710000</v>
      </c>
    </row>
    <row r="22" spans="1:8" s="3" customFormat="1" ht="13.8" x14ac:dyDescent="0.25">
      <c r="A22" s="24">
        <v>17</v>
      </c>
      <c r="B22" s="31"/>
      <c r="C22" s="40">
        <v>528</v>
      </c>
      <c r="D22" s="48" t="s">
        <v>16</v>
      </c>
      <c r="E22" s="56">
        <v>0</v>
      </c>
      <c r="F22" s="56">
        <v>0</v>
      </c>
      <c r="G22" s="65">
        <v>0</v>
      </c>
    </row>
    <row r="23" spans="1:8" s="3" customFormat="1" ht="13.8" x14ac:dyDescent="0.25">
      <c r="A23" s="23">
        <v>18</v>
      </c>
      <c r="B23" s="32">
        <v>53</v>
      </c>
      <c r="C23" s="360" t="s">
        <v>17</v>
      </c>
      <c r="D23" s="361"/>
      <c r="E23" s="57">
        <f>SUM(E24:E26)</f>
        <v>0</v>
      </c>
      <c r="F23" s="57">
        <f t="shared" ref="F23:G23" si="4">SUM(F24:F26)</f>
        <v>0</v>
      </c>
      <c r="G23" s="67">
        <f t="shared" si="4"/>
        <v>0</v>
      </c>
      <c r="H23" s="3" t="s">
        <v>245</v>
      </c>
    </row>
    <row r="24" spans="1:8" s="3" customFormat="1" ht="13.8" x14ac:dyDescent="0.25">
      <c r="A24" s="24">
        <v>19</v>
      </c>
      <c r="B24" s="31"/>
      <c r="C24" s="39">
        <v>531</v>
      </c>
      <c r="D24" s="49" t="s">
        <v>18</v>
      </c>
      <c r="E24" s="56">
        <v>0</v>
      </c>
      <c r="F24" s="56">
        <v>0</v>
      </c>
      <c r="G24" s="65">
        <v>0</v>
      </c>
    </row>
    <row r="25" spans="1:8" s="3" customFormat="1" ht="13.8" x14ac:dyDescent="0.25">
      <c r="A25" s="24">
        <v>20</v>
      </c>
      <c r="B25" s="31"/>
      <c r="C25" s="39">
        <v>532</v>
      </c>
      <c r="D25" s="50" t="s">
        <v>19</v>
      </c>
      <c r="E25" s="56">
        <v>0</v>
      </c>
      <c r="F25" s="56">
        <v>0</v>
      </c>
      <c r="G25" s="65">
        <v>0</v>
      </c>
    </row>
    <row r="26" spans="1:8" s="3" customFormat="1" ht="13.8" x14ac:dyDescent="0.25">
      <c r="A26" s="24">
        <v>21</v>
      </c>
      <c r="B26" s="31"/>
      <c r="C26" s="39">
        <v>538</v>
      </c>
      <c r="D26" s="44" t="s">
        <v>20</v>
      </c>
      <c r="E26" s="56">
        <v>0</v>
      </c>
      <c r="F26" s="56">
        <v>0</v>
      </c>
      <c r="G26" s="65">
        <v>0</v>
      </c>
    </row>
    <row r="27" spans="1:8" s="3" customFormat="1" ht="13.8" x14ac:dyDescent="0.25">
      <c r="A27" s="23">
        <v>22</v>
      </c>
      <c r="B27" s="33">
        <v>54</v>
      </c>
      <c r="C27" s="360" t="s">
        <v>21</v>
      </c>
      <c r="D27" s="361"/>
      <c r="E27" s="58">
        <f>SUM(E28:E34)</f>
        <v>32142</v>
      </c>
      <c r="F27" s="58">
        <f t="shared" ref="F27:G27" si="5">SUM(F28:F34)</f>
        <v>33000</v>
      </c>
      <c r="G27" s="69">
        <f t="shared" si="5"/>
        <v>40000</v>
      </c>
    </row>
    <row r="28" spans="1:8" s="3" customFormat="1" ht="13.8" x14ac:dyDescent="0.25">
      <c r="A28" s="24">
        <v>23</v>
      </c>
      <c r="B28" s="20"/>
      <c r="C28" s="39">
        <v>541</v>
      </c>
      <c r="D28" s="45" t="s">
        <v>22</v>
      </c>
      <c r="E28" s="59">
        <v>0</v>
      </c>
      <c r="F28" s="59">
        <v>0</v>
      </c>
      <c r="G28" s="70">
        <v>0</v>
      </c>
    </row>
    <row r="29" spans="1:8" s="3" customFormat="1" ht="13.8" x14ac:dyDescent="0.25">
      <c r="A29" s="24">
        <v>24</v>
      </c>
      <c r="B29" s="20"/>
      <c r="C29" s="39">
        <v>542</v>
      </c>
      <c r="D29" s="45" t="s">
        <v>23</v>
      </c>
      <c r="E29" s="59">
        <v>0</v>
      </c>
      <c r="F29" s="59">
        <v>0</v>
      </c>
      <c r="G29" s="70">
        <v>0</v>
      </c>
    </row>
    <row r="30" spans="1:8" s="3" customFormat="1" ht="13.8" x14ac:dyDescent="0.25">
      <c r="A30" s="24">
        <v>25</v>
      </c>
      <c r="B30" s="20"/>
      <c r="C30" s="39">
        <v>543</v>
      </c>
      <c r="D30" s="45" t="s">
        <v>24</v>
      </c>
      <c r="E30" s="59">
        <v>0</v>
      </c>
      <c r="F30" s="59">
        <v>0</v>
      </c>
      <c r="G30" s="70">
        <v>0</v>
      </c>
    </row>
    <row r="31" spans="1:8" s="3" customFormat="1" ht="13.8" x14ac:dyDescent="0.25">
      <c r="A31" s="24">
        <v>26</v>
      </c>
      <c r="B31" s="20"/>
      <c r="C31" s="39">
        <v>544</v>
      </c>
      <c r="D31" s="45" t="s">
        <v>25</v>
      </c>
      <c r="E31" s="56">
        <v>0</v>
      </c>
      <c r="F31" s="56">
        <v>0</v>
      </c>
      <c r="G31" s="65">
        <v>0</v>
      </c>
    </row>
    <row r="32" spans="1:8" s="3" customFormat="1" ht="13.8" x14ac:dyDescent="0.25">
      <c r="A32" s="24">
        <v>27</v>
      </c>
      <c r="B32" s="20"/>
      <c r="C32" s="39">
        <v>547</v>
      </c>
      <c r="D32" s="45" t="s">
        <v>26</v>
      </c>
      <c r="E32" s="56">
        <v>0</v>
      </c>
      <c r="F32" s="56">
        <v>0</v>
      </c>
      <c r="G32" s="65">
        <v>0</v>
      </c>
    </row>
    <row r="33" spans="1:7" s="3" customFormat="1" ht="13.8" x14ac:dyDescent="0.25">
      <c r="A33" s="24">
        <v>28</v>
      </c>
      <c r="B33" s="20"/>
      <c r="C33" s="39">
        <v>548</v>
      </c>
      <c r="D33" s="45" t="s">
        <v>27</v>
      </c>
      <c r="E33" s="59">
        <v>0</v>
      </c>
      <c r="F33" s="59">
        <v>0</v>
      </c>
      <c r="G33" s="70">
        <v>0</v>
      </c>
    </row>
    <row r="34" spans="1:7" s="3" customFormat="1" ht="13.8" x14ac:dyDescent="0.25">
      <c r="A34" s="24">
        <v>29</v>
      </c>
      <c r="B34" s="20"/>
      <c r="C34" s="40">
        <v>549</v>
      </c>
      <c r="D34" s="34" t="s">
        <v>28</v>
      </c>
      <c r="E34" s="56">
        <v>32142</v>
      </c>
      <c r="F34" s="56">
        <v>33000</v>
      </c>
      <c r="G34" s="65">
        <v>40000</v>
      </c>
    </row>
    <row r="35" spans="1:7" s="3" customFormat="1" ht="13.8" x14ac:dyDescent="0.25">
      <c r="A35" s="23">
        <v>30</v>
      </c>
      <c r="B35" s="32">
        <v>55</v>
      </c>
      <c r="C35" s="360" t="s">
        <v>29</v>
      </c>
      <c r="D35" s="361"/>
      <c r="E35" s="57">
        <f>SUM(E36:E43)</f>
        <v>724802</v>
      </c>
      <c r="F35" s="57">
        <f t="shared" ref="F35:G35" si="6">SUM(F36:F43)</f>
        <v>425555</v>
      </c>
      <c r="G35" s="67">
        <f t="shared" si="6"/>
        <v>512131</v>
      </c>
    </row>
    <row r="36" spans="1:7" s="3" customFormat="1" ht="13.8" x14ac:dyDescent="0.25">
      <c r="A36" s="24">
        <v>31</v>
      </c>
      <c r="B36" s="31"/>
      <c r="C36" s="39">
        <v>551</v>
      </c>
      <c r="D36" s="45" t="s">
        <v>30</v>
      </c>
      <c r="E36" s="56">
        <v>78653</v>
      </c>
      <c r="F36" s="56">
        <v>75555</v>
      </c>
      <c r="G36" s="68">
        <f>'P5 Odpisy'!G33</f>
        <v>202131</v>
      </c>
    </row>
    <row r="37" spans="1:7" s="3" customFormat="1" ht="13.8" x14ac:dyDescent="0.25">
      <c r="A37" s="24">
        <v>32</v>
      </c>
      <c r="B37" s="20"/>
      <c r="C37" s="39">
        <v>552</v>
      </c>
      <c r="D37" s="45" t="s">
        <v>133</v>
      </c>
      <c r="E37" s="56">
        <v>0</v>
      </c>
      <c r="F37" s="56">
        <v>0</v>
      </c>
      <c r="G37" s="65">
        <v>0</v>
      </c>
    </row>
    <row r="38" spans="1:7" s="3" customFormat="1" ht="13.8" x14ac:dyDescent="0.25">
      <c r="A38" s="24">
        <v>33</v>
      </c>
      <c r="B38" s="20"/>
      <c r="C38" s="39">
        <v>553</v>
      </c>
      <c r="D38" s="45" t="s">
        <v>134</v>
      </c>
      <c r="E38" s="56">
        <v>0</v>
      </c>
      <c r="F38" s="56">
        <v>0</v>
      </c>
      <c r="G38" s="65">
        <v>0</v>
      </c>
    </row>
    <row r="39" spans="1:7" s="3" customFormat="1" ht="13.8" x14ac:dyDescent="0.25">
      <c r="A39" s="24">
        <v>34</v>
      </c>
      <c r="B39" s="20"/>
      <c r="C39" s="39">
        <v>554</v>
      </c>
      <c r="D39" s="45" t="s">
        <v>31</v>
      </c>
      <c r="E39" s="56">
        <v>0</v>
      </c>
      <c r="F39" s="56">
        <v>0</v>
      </c>
      <c r="G39" s="65">
        <v>0</v>
      </c>
    </row>
    <row r="40" spans="1:7" s="3" customFormat="1" ht="13.8" x14ac:dyDescent="0.25">
      <c r="A40" s="24">
        <v>35</v>
      </c>
      <c r="B40" s="20"/>
      <c r="C40" s="39">
        <v>555</v>
      </c>
      <c r="D40" s="45" t="s">
        <v>32</v>
      </c>
      <c r="E40" s="56">
        <v>0</v>
      </c>
      <c r="F40" s="56">
        <v>0</v>
      </c>
      <c r="G40" s="65">
        <v>0</v>
      </c>
    </row>
    <row r="41" spans="1:7" s="3" customFormat="1" ht="13.8" x14ac:dyDescent="0.25">
      <c r="A41" s="24">
        <v>36</v>
      </c>
      <c r="B41" s="20"/>
      <c r="C41" s="40">
        <v>556</v>
      </c>
      <c r="D41" s="34" t="s">
        <v>33</v>
      </c>
      <c r="E41" s="56">
        <v>0</v>
      </c>
      <c r="F41" s="56">
        <v>0</v>
      </c>
      <c r="G41" s="65">
        <v>0</v>
      </c>
    </row>
    <row r="42" spans="1:7" s="3" customFormat="1" ht="13.8" x14ac:dyDescent="0.25">
      <c r="A42" s="25">
        <v>37</v>
      </c>
      <c r="B42" s="20"/>
      <c r="C42" s="40">
        <v>557</v>
      </c>
      <c r="D42" s="34" t="s">
        <v>34</v>
      </c>
      <c r="E42" s="56">
        <v>0</v>
      </c>
      <c r="F42" s="56">
        <v>0</v>
      </c>
      <c r="G42" s="65">
        <v>0</v>
      </c>
    </row>
    <row r="43" spans="1:7" s="3" customFormat="1" ht="13.8" x14ac:dyDescent="0.25">
      <c r="A43" s="24">
        <v>38</v>
      </c>
      <c r="B43" s="20"/>
      <c r="C43" s="40">
        <v>558</v>
      </c>
      <c r="D43" s="34" t="s">
        <v>35</v>
      </c>
      <c r="E43" s="56">
        <v>646149</v>
      </c>
      <c r="F43" s="56">
        <v>350000</v>
      </c>
      <c r="G43" s="65">
        <v>310000</v>
      </c>
    </row>
    <row r="44" spans="1:7" s="3" customFormat="1" ht="13.8" x14ac:dyDescent="0.25">
      <c r="A44" s="23">
        <v>39</v>
      </c>
      <c r="B44" s="32">
        <v>56</v>
      </c>
      <c r="C44" s="360" t="s">
        <v>36</v>
      </c>
      <c r="D44" s="361"/>
      <c r="E44" s="57">
        <f>SUM(E45:E48)</f>
        <v>0</v>
      </c>
      <c r="F44" s="57">
        <f t="shared" ref="F44:G44" si="7">SUM(F45:F48)</f>
        <v>0</v>
      </c>
      <c r="G44" s="67">
        <f t="shared" si="7"/>
        <v>0</v>
      </c>
    </row>
    <row r="45" spans="1:7" s="3" customFormat="1" ht="13.8" x14ac:dyDescent="0.25">
      <c r="A45" s="24">
        <v>40</v>
      </c>
      <c r="B45" s="20"/>
      <c r="C45" s="40">
        <v>562</v>
      </c>
      <c r="D45" s="48" t="s">
        <v>37</v>
      </c>
      <c r="E45" s="56">
        <v>0</v>
      </c>
      <c r="F45" s="56">
        <v>0</v>
      </c>
      <c r="G45" s="65">
        <v>0</v>
      </c>
    </row>
    <row r="46" spans="1:7" s="3" customFormat="1" ht="13.8" x14ac:dyDescent="0.25">
      <c r="A46" s="24">
        <v>41</v>
      </c>
      <c r="B46" s="20"/>
      <c r="C46" s="40">
        <v>563</v>
      </c>
      <c r="D46" s="48" t="s">
        <v>38</v>
      </c>
      <c r="E46" s="56">
        <v>0</v>
      </c>
      <c r="F46" s="56">
        <v>0</v>
      </c>
      <c r="G46" s="65">
        <v>0</v>
      </c>
    </row>
    <row r="47" spans="1:7" s="3" customFormat="1" ht="13.8" x14ac:dyDescent="0.25">
      <c r="A47" s="24">
        <v>42</v>
      </c>
      <c r="B47" s="20"/>
      <c r="C47" s="40">
        <v>564</v>
      </c>
      <c r="D47" s="48" t="s">
        <v>39</v>
      </c>
      <c r="E47" s="56">
        <v>0</v>
      </c>
      <c r="F47" s="56">
        <v>0</v>
      </c>
      <c r="G47" s="65">
        <v>0</v>
      </c>
    </row>
    <row r="48" spans="1:7" s="3" customFormat="1" ht="13.8" x14ac:dyDescent="0.25">
      <c r="A48" s="24">
        <v>43</v>
      </c>
      <c r="B48" s="20"/>
      <c r="C48" s="40">
        <v>569</v>
      </c>
      <c r="D48" s="48" t="s">
        <v>40</v>
      </c>
      <c r="E48" s="56">
        <v>0</v>
      </c>
      <c r="F48" s="56">
        <v>0</v>
      </c>
      <c r="G48" s="65">
        <v>0</v>
      </c>
    </row>
    <row r="49" spans="1:7" s="3" customFormat="1" ht="13.8" x14ac:dyDescent="0.25">
      <c r="A49" s="23">
        <v>44</v>
      </c>
      <c r="B49" s="32">
        <v>57</v>
      </c>
      <c r="C49" s="360" t="s">
        <v>136</v>
      </c>
      <c r="D49" s="361"/>
      <c r="E49" s="57">
        <f>SUM(E50:E52)</f>
        <v>0</v>
      </c>
      <c r="F49" s="57">
        <f t="shared" ref="F49:G49" si="8">SUM(F50:F52)</f>
        <v>0</v>
      </c>
      <c r="G49" s="67">
        <f t="shared" si="8"/>
        <v>0</v>
      </c>
    </row>
    <row r="50" spans="1:7" s="3" customFormat="1" ht="13.8" x14ac:dyDescent="0.25">
      <c r="A50" s="24">
        <v>45</v>
      </c>
      <c r="B50" s="20"/>
      <c r="C50" s="40">
        <v>571</v>
      </c>
      <c r="D50" s="48" t="s">
        <v>41</v>
      </c>
      <c r="E50" s="56">
        <v>0</v>
      </c>
      <c r="F50" s="56">
        <v>0</v>
      </c>
      <c r="G50" s="65">
        <v>0</v>
      </c>
    </row>
    <row r="51" spans="1:7" s="3" customFormat="1" ht="13.8" x14ac:dyDescent="0.25">
      <c r="A51" s="24">
        <v>46</v>
      </c>
      <c r="B51" s="20"/>
      <c r="C51" s="40">
        <v>572</v>
      </c>
      <c r="D51" s="48" t="s">
        <v>135</v>
      </c>
      <c r="E51" s="56">
        <v>0</v>
      </c>
      <c r="F51" s="56">
        <v>0</v>
      </c>
      <c r="G51" s="65">
        <v>0</v>
      </c>
    </row>
    <row r="52" spans="1:7" s="3" customFormat="1" ht="13.8" x14ac:dyDescent="0.25">
      <c r="A52" s="24">
        <v>47</v>
      </c>
      <c r="B52" s="20"/>
      <c r="C52" s="40">
        <v>574</v>
      </c>
      <c r="D52" s="48" t="s">
        <v>42</v>
      </c>
      <c r="E52" s="56">
        <v>0</v>
      </c>
      <c r="F52" s="56">
        <v>0</v>
      </c>
      <c r="G52" s="65"/>
    </row>
    <row r="53" spans="1:7" s="3" customFormat="1" ht="13.8" x14ac:dyDescent="0.25">
      <c r="A53" s="23">
        <v>48</v>
      </c>
      <c r="B53" s="32">
        <v>59</v>
      </c>
      <c r="C53" s="360" t="s">
        <v>43</v>
      </c>
      <c r="D53" s="361"/>
      <c r="E53" s="57">
        <f>SUM(E54:E55)</f>
        <v>0</v>
      </c>
      <c r="F53" s="57">
        <f t="shared" ref="F53:G53" si="9">SUM(F54:F55)</f>
        <v>0</v>
      </c>
      <c r="G53" s="67">
        <f t="shared" si="9"/>
        <v>0</v>
      </c>
    </row>
    <row r="54" spans="1:7" s="3" customFormat="1" ht="13.8" x14ac:dyDescent="0.25">
      <c r="A54" s="24">
        <v>49</v>
      </c>
      <c r="B54" s="34"/>
      <c r="C54" s="39">
        <v>591</v>
      </c>
      <c r="D54" s="44" t="s">
        <v>44</v>
      </c>
      <c r="E54" s="56">
        <v>0</v>
      </c>
      <c r="F54" s="56">
        <v>0</v>
      </c>
      <c r="G54" s="65">
        <v>0</v>
      </c>
    </row>
    <row r="55" spans="1:7" s="3" customFormat="1" ht="14.4" thickBot="1" x14ac:dyDescent="0.3">
      <c r="A55" s="26">
        <v>50</v>
      </c>
      <c r="B55" s="35"/>
      <c r="C55" s="40">
        <v>595</v>
      </c>
      <c r="D55" s="48" t="s">
        <v>45</v>
      </c>
      <c r="E55" s="60">
        <v>0</v>
      </c>
      <c r="F55" s="60">
        <v>0</v>
      </c>
      <c r="G55" s="71">
        <v>0</v>
      </c>
    </row>
    <row r="56" spans="1:7" s="3" customFormat="1" ht="14.4" thickBot="1" x14ac:dyDescent="0.3">
      <c r="A56" s="27">
        <v>51</v>
      </c>
      <c r="B56" s="362" t="s">
        <v>143</v>
      </c>
      <c r="C56" s="363"/>
      <c r="D56" s="364"/>
      <c r="E56" s="61">
        <f>E57+E63+E68+E73+E83+E88</f>
        <v>18477307</v>
      </c>
      <c r="F56" s="61">
        <f t="shared" ref="F56:G56" si="10">F57+F63+F68+F73+F83+F88</f>
        <v>18569798</v>
      </c>
      <c r="G56" s="72">
        <f t="shared" si="10"/>
        <v>19891144</v>
      </c>
    </row>
    <row r="57" spans="1:7" s="3" customFormat="1" ht="13.8" x14ac:dyDescent="0.25">
      <c r="A57" s="23">
        <v>52</v>
      </c>
      <c r="B57" s="30">
        <v>60</v>
      </c>
      <c r="C57" s="365" t="s">
        <v>46</v>
      </c>
      <c r="D57" s="366"/>
      <c r="E57" s="55">
        <f>SUM(E58:E62)</f>
        <v>3428925</v>
      </c>
      <c r="F57" s="55">
        <f t="shared" ref="F57:G57" si="11">SUM(F58:F62)</f>
        <v>3900004</v>
      </c>
      <c r="G57" s="64">
        <f t="shared" si="11"/>
        <v>3800000</v>
      </c>
    </row>
    <row r="58" spans="1:7" s="3" customFormat="1" ht="13.8" x14ac:dyDescent="0.25">
      <c r="A58" s="24">
        <v>53</v>
      </c>
      <c r="B58" s="20"/>
      <c r="C58" s="39">
        <v>601</v>
      </c>
      <c r="D58" s="45" t="s">
        <v>47</v>
      </c>
      <c r="E58" s="56">
        <v>0</v>
      </c>
      <c r="F58" s="56">
        <v>0</v>
      </c>
      <c r="G58" s="65">
        <v>0</v>
      </c>
    </row>
    <row r="59" spans="1:7" s="3" customFormat="1" ht="13.8" x14ac:dyDescent="0.25">
      <c r="A59" s="24">
        <v>54</v>
      </c>
      <c r="B59" s="20"/>
      <c r="C59" s="39">
        <v>602</v>
      </c>
      <c r="D59" s="45" t="s">
        <v>48</v>
      </c>
      <c r="E59" s="56">
        <v>3428925</v>
      </c>
      <c r="F59" s="56">
        <v>3900004</v>
      </c>
      <c r="G59" s="65">
        <v>3800000</v>
      </c>
    </row>
    <row r="60" spans="1:7" s="3" customFormat="1" ht="13.8" x14ac:dyDescent="0.25">
      <c r="A60" s="24">
        <v>55</v>
      </c>
      <c r="B60" s="20"/>
      <c r="C60" s="40">
        <v>603</v>
      </c>
      <c r="D60" s="34" t="s">
        <v>49</v>
      </c>
      <c r="E60" s="56">
        <v>0</v>
      </c>
      <c r="F60" s="56">
        <v>0</v>
      </c>
      <c r="G60" s="65">
        <v>0</v>
      </c>
    </row>
    <row r="61" spans="1:7" s="3" customFormat="1" ht="13.8" x14ac:dyDescent="0.25">
      <c r="A61" s="24">
        <v>56</v>
      </c>
      <c r="B61" s="20"/>
      <c r="C61" s="40">
        <v>604</v>
      </c>
      <c r="D61" s="34" t="s">
        <v>50</v>
      </c>
      <c r="E61" s="56">
        <v>0</v>
      </c>
      <c r="F61" s="56">
        <v>0</v>
      </c>
      <c r="G61" s="65">
        <v>0</v>
      </c>
    </row>
    <row r="62" spans="1:7" s="3" customFormat="1" ht="13.8" x14ac:dyDescent="0.25">
      <c r="A62" s="24">
        <v>57</v>
      </c>
      <c r="B62" s="20"/>
      <c r="C62" s="40">
        <v>608</v>
      </c>
      <c r="D62" s="34" t="s">
        <v>51</v>
      </c>
      <c r="E62" s="56">
        <v>0</v>
      </c>
      <c r="F62" s="56">
        <v>0</v>
      </c>
      <c r="G62" s="65">
        <v>0</v>
      </c>
    </row>
    <row r="63" spans="1:7" s="3" customFormat="1" ht="13.8" x14ac:dyDescent="0.25">
      <c r="A63" s="23">
        <v>58</v>
      </c>
      <c r="B63" s="32">
        <v>61</v>
      </c>
      <c r="C63" s="360" t="s">
        <v>52</v>
      </c>
      <c r="D63" s="361"/>
      <c r="E63" s="57">
        <f>SUM(E64:E67)</f>
        <v>0</v>
      </c>
      <c r="F63" s="57">
        <f t="shared" ref="F63:G63" si="12">SUM(F64:F67)</f>
        <v>0</v>
      </c>
      <c r="G63" s="67">
        <f t="shared" si="12"/>
        <v>0</v>
      </c>
    </row>
    <row r="64" spans="1:7" s="3" customFormat="1" ht="13.8" x14ac:dyDescent="0.25">
      <c r="A64" s="24">
        <v>59</v>
      </c>
      <c r="B64" s="20"/>
      <c r="C64" s="39">
        <v>611</v>
      </c>
      <c r="D64" s="45" t="s">
        <v>53</v>
      </c>
      <c r="E64" s="56">
        <v>0</v>
      </c>
      <c r="F64" s="56">
        <v>0</v>
      </c>
      <c r="G64" s="65">
        <v>0</v>
      </c>
    </row>
    <row r="65" spans="1:7" s="3" customFormat="1" ht="13.8" x14ac:dyDescent="0.25">
      <c r="A65" s="24">
        <v>60</v>
      </c>
      <c r="B65" s="20"/>
      <c r="C65" s="39">
        <v>612</v>
      </c>
      <c r="D65" s="45" t="s">
        <v>54</v>
      </c>
      <c r="E65" s="56">
        <v>0</v>
      </c>
      <c r="F65" s="56">
        <v>0</v>
      </c>
      <c r="G65" s="65">
        <v>0</v>
      </c>
    </row>
    <row r="66" spans="1:7" s="3" customFormat="1" ht="13.8" x14ac:dyDescent="0.25">
      <c r="A66" s="24">
        <v>61</v>
      </c>
      <c r="B66" s="20"/>
      <c r="C66" s="39">
        <v>613</v>
      </c>
      <c r="D66" s="45" t="s">
        <v>55</v>
      </c>
      <c r="E66" s="56">
        <v>0</v>
      </c>
      <c r="F66" s="56">
        <v>0</v>
      </c>
      <c r="G66" s="65">
        <v>0</v>
      </c>
    </row>
    <row r="67" spans="1:7" s="3" customFormat="1" ht="13.8" x14ac:dyDescent="0.25">
      <c r="A67" s="24">
        <v>62</v>
      </c>
      <c r="B67" s="20"/>
      <c r="C67" s="40">
        <v>614</v>
      </c>
      <c r="D67" s="34" t="s">
        <v>56</v>
      </c>
      <c r="E67" s="56">
        <v>0</v>
      </c>
      <c r="F67" s="56">
        <v>0</v>
      </c>
      <c r="G67" s="65">
        <v>0</v>
      </c>
    </row>
    <row r="68" spans="1:7" s="3" customFormat="1" ht="13.8" x14ac:dyDescent="0.25">
      <c r="A68" s="23">
        <v>63</v>
      </c>
      <c r="B68" s="32">
        <v>62</v>
      </c>
      <c r="C68" s="360" t="s">
        <v>57</v>
      </c>
      <c r="D68" s="361"/>
      <c r="E68" s="57">
        <f>SUM(E69:E72)</f>
        <v>0</v>
      </c>
      <c r="F68" s="57">
        <f t="shared" ref="F68:G68" si="13">SUM(F69:F72)</f>
        <v>0</v>
      </c>
      <c r="G68" s="67">
        <f t="shared" si="13"/>
        <v>0</v>
      </c>
    </row>
    <row r="69" spans="1:7" s="3" customFormat="1" ht="13.8" x14ac:dyDescent="0.25">
      <c r="A69" s="24">
        <v>64</v>
      </c>
      <c r="B69" s="20"/>
      <c r="C69" s="39">
        <v>621</v>
      </c>
      <c r="D69" s="45" t="s">
        <v>58</v>
      </c>
      <c r="E69" s="56">
        <v>0</v>
      </c>
      <c r="F69" s="56">
        <v>0</v>
      </c>
      <c r="G69" s="65">
        <v>0</v>
      </c>
    </row>
    <row r="70" spans="1:7" s="3" customFormat="1" ht="13.8" x14ac:dyDescent="0.25">
      <c r="A70" s="24">
        <v>65</v>
      </c>
      <c r="B70" s="20"/>
      <c r="C70" s="39">
        <v>622</v>
      </c>
      <c r="D70" s="45" t="s">
        <v>59</v>
      </c>
      <c r="E70" s="56">
        <v>0</v>
      </c>
      <c r="F70" s="56">
        <v>0</v>
      </c>
      <c r="G70" s="65">
        <v>0</v>
      </c>
    </row>
    <row r="71" spans="1:7" s="3" customFormat="1" ht="13.8" x14ac:dyDescent="0.25">
      <c r="A71" s="24">
        <v>66</v>
      </c>
      <c r="B71" s="20"/>
      <c r="C71" s="39">
        <v>623</v>
      </c>
      <c r="D71" s="45" t="s">
        <v>60</v>
      </c>
      <c r="E71" s="56">
        <v>0</v>
      </c>
      <c r="F71" s="56">
        <v>0</v>
      </c>
      <c r="G71" s="65">
        <v>0</v>
      </c>
    </row>
    <row r="72" spans="1:7" s="3" customFormat="1" ht="13.8" x14ac:dyDescent="0.25">
      <c r="A72" s="24">
        <v>67</v>
      </c>
      <c r="B72" s="20"/>
      <c r="C72" s="40">
        <v>624</v>
      </c>
      <c r="D72" s="34" t="s">
        <v>61</v>
      </c>
      <c r="E72" s="56">
        <v>0</v>
      </c>
      <c r="F72" s="56">
        <v>0</v>
      </c>
      <c r="G72" s="65">
        <v>0</v>
      </c>
    </row>
    <row r="73" spans="1:7" s="3" customFormat="1" ht="13.8" x14ac:dyDescent="0.25">
      <c r="A73" s="23">
        <v>68</v>
      </c>
      <c r="B73" s="32">
        <v>64</v>
      </c>
      <c r="C73" s="360" t="s">
        <v>62</v>
      </c>
      <c r="D73" s="361"/>
      <c r="E73" s="57">
        <f>SUM(E74:E82)</f>
        <v>231501</v>
      </c>
      <c r="F73" s="57">
        <f t="shared" ref="F73:G73" si="14">SUM(F74:F82)</f>
        <v>200000</v>
      </c>
      <c r="G73" s="67">
        <f t="shared" si="14"/>
        <v>101800</v>
      </c>
    </row>
    <row r="74" spans="1:7" s="3" customFormat="1" ht="13.8" x14ac:dyDescent="0.25">
      <c r="A74" s="24">
        <v>69</v>
      </c>
      <c r="B74" s="20"/>
      <c r="C74" s="39">
        <v>641</v>
      </c>
      <c r="D74" s="45" t="s">
        <v>22</v>
      </c>
      <c r="E74" s="59">
        <v>0</v>
      </c>
      <c r="F74" s="59">
        <v>0</v>
      </c>
      <c r="G74" s="70">
        <v>0</v>
      </c>
    </row>
    <row r="75" spans="1:7" s="3" customFormat="1" ht="13.8" x14ac:dyDescent="0.25">
      <c r="A75" s="24">
        <v>70</v>
      </c>
      <c r="B75" s="20"/>
      <c r="C75" s="39">
        <v>642</v>
      </c>
      <c r="D75" s="45" t="s">
        <v>23</v>
      </c>
      <c r="E75" s="59">
        <v>0</v>
      </c>
      <c r="F75" s="59">
        <v>0</v>
      </c>
      <c r="G75" s="70">
        <v>0</v>
      </c>
    </row>
    <row r="76" spans="1:7" s="3" customFormat="1" ht="13.8" x14ac:dyDescent="0.25">
      <c r="A76" s="24">
        <v>71</v>
      </c>
      <c r="B76" s="20"/>
      <c r="C76" s="39">
        <v>643</v>
      </c>
      <c r="D76" s="45" t="s">
        <v>63</v>
      </c>
      <c r="E76" s="59">
        <v>0</v>
      </c>
      <c r="F76" s="59">
        <v>0</v>
      </c>
      <c r="G76" s="70">
        <v>0</v>
      </c>
    </row>
    <row r="77" spans="1:7" s="3" customFormat="1" ht="13.8" x14ac:dyDescent="0.25">
      <c r="A77" s="24">
        <v>72</v>
      </c>
      <c r="B77" s="20"/>
      <c r="C77" s="39">
        <v>644</v>
      </c>
      <c r="D77" s="44" t="s">
        <v>64</v>
      </c>
      <c r="E77" s="56">
        <v>0</v>
      </c>
      <c r="F77" s="56">
        <v>0</v>
      </c>
      <c r="G77" s="65">
        <v>0</v>
      </c>
    </row>
    <row r="78" spans="1:7" s="3" customFormat="1" ht="13.8" x14ac:dyDescent="0.25">
      <c r="A78" s="28">
        <v>73</v>
      </c>
      <c r="B78" s="20"/>
      <c r="C78" s="39">
        <v>645</v>
      </c>
      <c r="D78" s="44" t="s">
        <v>131</v>
      </c>
      <c r="E78" s="56">
        <v>0</v>
      </c>
      <c r="F78" s="56">
        <v>0</v>
      </c>
      <c r="G78" s="65">
        <v>0</v>
      </c>
    </row>
    <row r="79" spans="1:7" s="3" customFormat="1" ht="13.8" x14ac:dyDescent="0.25">
      <c r="A79" s="24">
        <v>74</v>
      </c>
      <c r="B79" s="20"/>
      <c r="C79" s="39">
        <v>646</v>
      </c>
      <c r="D79" s="44" t="s">
        <v>130</v>
      </c>
      <c r="E79" s="56">
        <v>0</v>
      </c>
      <c r="F79" s="56">
        <v>0</v>
      </c>
      <c r="G79" s="65">
        <v>0</v>
      </c>
    </row>
    <row r="80" spans="1:7" s="3" customFormat="1" ht="13.8" x14ac:dyDescent="0.25">
      <c r="A80" s="24">
        <v>75</v>
      </c>
      <c r="B80" s="20"/>
      <c r="C80" s="39">
        <v>647</v>
      </c>
      <c r="D80" s="44" t="s">
        <v>65</v>
      </c>
      <c r="E80" s="56">
        <v>0</v>
      </c>
      <c r="F80" s="56">
        <v>0</v>
      </c>
      <c r="G80" s="65">
        <v>0</v>
      </c>
    </row>
    <row r="81" spans="1:7" s="3" customFormat="1" ht="13.8" x14ac:dyDescent="0.25">
      <c r="A81" s="24">
        <v>76</v>
      </c>
      <c r="B81" s="20"/>
      <c r="C81" s="39">
        <v>648</v>
      </c>
      <c r="D81" s="44" t="s">
        <v>66</v>
      </c>
      <c r="E81" s="56">
        <v>36979</v>
      </c>
      <c r="F81" s="56">
        <v>40000</v>
      </c>
      <c r="G81" s="65">
        <v>0</v>
      </c>
    </row>
    <row r="82" spans="1:7" s="3" customFormat="1" ht="13.8" x14ac:dyDescent="0.25">
      <c r="A82" s="24">
        <v>77</v>
      </c>
      <c r="B82" s="20"/>
      <c r="C82" s="40">
        <v>649</v>
      </c>
      <c r="D82" s="48" t="s">
        <v>67</v>
      </c>
      <c r="E82" s="56">
        <v>194522</v>
      </c>
      <c r="F82" s="56">
        <v>160000</v>
      </c>
      <c r="G82" s="65">
        <v>101800</v>
      </c>
    </row>
    <row r="83" spans="1:7" s="3" customFormat="1" ht="13.8" x14ac:dyDescent="0.25">
      <c r="A83" s="23">
        <v>78</v>
      </c>
      <c r="B83" s="32">
        <v>66</v>
      </c>
      <c r="C83" s="360" t="s">
        <v>68</v>
      </c>
      <c r="D83" s="361"/>
      <c r="E83" s="57">
        <f>SUM(E84:E87)</f>
        <v>253</v>
      </c>
      <c r="F83" s="57">
        <f t="shared" ref="F83:G83" si="15">SUM(F84:F87)</f>
        <v>250</v>
      </c>
      <c r="G83" s="67">
        <f t="shared" si="15"/>
        <v>200</v>
      </c>
    </row>
    <row r="84" spans="1:7" s="3" customFormat="1" ht="13.8" x14ac:dyDescent="0.25">
      <c r="A84" s="24">
        <v>79</v>
      </c>
      <c r="B84" s="20"/>
      <c r="C84" s="39">
        <v>662</v>
      </c>
      <c r="D84" s="45" t="s">
        <v>37</v>
      </c>
      <c r="E84" s="56">
        <v>253</v>
      </c>
      <c r="F84" s="56">
        <v>250</v>
      </c>
      <c r="G84" s="65">
        <v>200</v>
      </c>
    </row>
    <row r="85" spans="1:7" s="3" customFormat="1" ht="13.8" x14ac:dyDescent="0.25">
      <c r="A85" s="24">
        <v>80</v>
      </c>
      <c r="B85" s="20"/>
      <c r="C85" s="39">
        <v>663</v>
      </c>
      <c r="D85" s="45" t="s">
        <v>69</v>
      </c>
      <c r="E85" s="56">
        <v>0</v>
      </c>
      <c r="F85" s="56">
        <v>0</v>
      </c>
      <c r="G85" s="65">
        <v>0</v>
      </c>
    </row>
    <row r="86" spans="1:7" s="3" customFormat="1" ht="13.8" x14ac:dyDescent="0.25">
      <c r="A86" s="24">
        <v>81</v>
      </c>
      <c r="B86" s="20"/>
      <c r="C86" s="39">
        <v>664</v>
      </c>
      <c r="D86" s="45" t="s">
        <v>70</v>
      </c>
      <c r="E86" s="56">
        <v>0</v>
      </c>
      <c r="F86" s="56">
        <v>0</v>
      </c>
      <c r="G86" s="65">
        <v>0</v>
      </c>
    </row>
    <row r="87" spans="1:7" s="3" customFormat="1" ht="13.8" x14ac:dyDescent="0.25">
      <c r="A87" s="24">
        <v>82</v>
      </c>
      <c r="B87" s="20"/>
      <c r="C87" s="39">
        <v>669</v>
      </c>
      <c r="D87" s="45" t="s">
        <v>71</v>
      </c>
      <c r="E87" s="56">
        <v>0</v>
      </c>
      <c r="F87" s="56">
        <v>0</v>
      </c>
      <c r="G87" s="65">
        <v>0</v>
      </c>
    </row>
    <row r="88" spans="1:7" s="3" customFormat="1" ht="13.8" x14ac:dyDescent="0.25">
      <c r="A88" s="23">
        <v>83</v>
      </c>
      <c r="B88" s="32">
        <v>67</v>
      </c>
      <c r="C88" s="360" t="s">
        <v>145</v>
      </c>
      <c r="D88" s="361"/>
      <c r="E88" s="57">
        <f>SUM(E89:E94)</f>
        <v>14816628</v>
      </c>
      <c r="F88" s="57">
        <f t="shared" ref="F88:G88" si="16">SUM(F89:F94)</f>
        <v>14469544</v>
      </c>
      <c r="G88" s="67">
        <f t="shared" si="16"/>
        <v>15989144</v>
      </c>
    </row>
    <row r="89" spans="1:7" s="3" customFormat="1" ht="13.8" x14ac:dyDescent="0.25">
      <c r="A89" s="24">
        <v>84</v>
      </c>
      <c r="B89" s="20"/>
      <c r="C89" s="39">
        <v>672</v>
      </c>
      <c r="D89" s="45" t="s">
        <v>252</v>
      </c>
      <c r="E89" s="56">
        <v>9200681</v>
      </c>
      <c r="F89" s="56">
        <v>9377544</v>
      </c>
      <c r="G89" s="65">
        <v>10977144</v>
      </c>
    </row>
    <row r="90" spans="1:7" s="3" customFormat="1" ht="13.8" x14ac:dyDescent="0.25">
      <c r="A90" s="25">
        <v>85</v>
      </c>
      <c r="B90" s="20"/>
      <c r="C90" s="40">
        <v>672</v>
      </c>
      <c r="D90" s="51" t="s">
        <v>255</v>
      </c>
      <c r="E90" s="60">
        <v>0</v>
      </c>
      <c r="F90" s="60">
        <v>0</v>
      </c>
      <c r="G90" s="71">
        <v>0</v>
      </c>
    </row>
    <row r="91" spans="1:7" s="3" customFormat="1" ht="13.8" x14ac:dyDescent="0.25">
      <c r="A91" s="25">
        <v>86</v>
      </c>
      <c r="B91" s="20"/>
      <c r="C91" s="40">
        <v>672</v>
      </c>
      <c r="D91" s="51" t="s">
        <v>149</v>
      </c>
      <c r="E91" s="60">
        <v>5494447</v>
      </c>
      <c r="F91" s="60">
        <v>5012000</v>
      </c>
      <c r="G91" s="71">
        <v>5012000</v>
      </c>
    </row>
    <row r="92" spans="1:7" s="3" customFormat="1" ht="13.8" x14ac:dyDescent="0.25">
      <c r="A92" s="25">
        <v>87</v>
      </c>
      <c r="B92" s="20"/>
      <c r="C92" s="40">
        <v>672</v>
      </c>
      <c r="D92" s="51" t="s">
        <v>150</v>
      </c>
      <c r="E92" s="60">
        <v>0</v>
      </c>
      <c r="F92" s="60">
        <v>0</v>
      </c>
      <c r="G92" s="71">
        <v>0</v>
      </c>
    </row>
    <row r="93" spans="1:7" s="3" customFormat="1" ht="13.8" x14ac:dyDescent="0.25">
      <c r="A93" s="25">
        <v>88</v>
      </c>
      <c r="B93" s="20"/>
      <c r="C93" s="40">
        <v>672</v>
      </c>
      <c r="D93" s="51" t="s">
        <v>151</v>
      </c>
      <c r="E93" s="60">
        <v>121500</v>
      </c>
      <c r="F93" s="60">
        <v>80000</v>
      </c>
      <c r="G93" s="71">
        <v>0</v>
      </c>
    </row>
    <row r="94" spans="1:7" s="3" customFormat="1" ht="14.4" thickBot="1" x14ac:dyDescent="0.3">
      <c r="A94" s="26">
        <v>89</v>
      </c>
      <c r="B94" s="20"/>
      <c r="C94" s="40">
        <v>674</v>
      </c>
      <c r="D94" s="51" t="s">
        <v>132</v>
      </c>
      <c r="E94" s="60">
        <v>0</v>
      </c>
      <c r="F94" s="60">
        <v>0</v>
      </c>
      <c r="G94" s="71">
        <v>0</v>
      </c>
    </row>
    <row r="95" spans="1:7" s="3" customFormat="1" ht="14.4" thickBot="1" x14ac:dyDescent="0.3">
      <c r="A95" s="27">
        <v>90</v>
      </c>
      <c r="B95" s="36" t="s">
        <v>144</v>
      </c>
      <c r="C95" s="41"/>
      <c r="D95" s="52"/>
      <c r="E95" s="61">
        <f>E56-E6</f>
        <v>0</v>
      </c>
      <c r="F95" s="61">
        <f t="shared" ref="F95:G95" si="17">F56-F6</f>
        <v>0</v>
      </c>
      <c r="G95" s="72" t="e">
        <f t="shared" si="17"/>
        <v>#REF!</v>
      </c>
    </row>
    <row r="96" spans="1:7" s="3" customFormat="1" x14ac:dyDescent="0.25">
      <c r="E96" s="15"/>
      <c r="F96" s="15"/>
      <c r="G96" s="15"/>
    </row>
    <row r="97" spans="5:7" s="3" customFormat="1" x14ac:dyDescent="0.25">
      <c r="E97" s="15"/>
      <c r="F97" s="15"/>
      <c r="G97" s="15"/>
    </row>
    <row r="98" spans="5:7" s="3" customFormat="1" x14ac:dyDescent="0.25">
      <c r="E98" s="15"/>
      <c r="F98" s="15"/>
      <c r="G98" s="15"/>
    </row>
    <row r="99" spans="5:7" s="3" customFormat="1" x14ac:dyDescent="0.25">
      <c r="E99" s="15"/>
      <c r="F99" s="15"/>
      <c r="G99" s="15"/>
    </row>
    <row r="100" spans="5:7" s="3" customFormat="1" x14ac:dyDescent="0.25">
      <c r="E100" s="15"/>
      <c r="F100" s="15"/>
      <c r="G100" s="15"/>
    </row>
    <row r="101" spans="5:7" s="3" customFormat="1" x14ac:dyDescent="0.25">
      <c r="E101" s="15"/>
      <c r="F101" s="15"/>
      <c r="G101" s="15"/>
    </row>
    <row r="102" spans="5:7" s="3" customFormat="1" x14ac:dyDescent="0.25">
      <c r="E102" s="15"/>
      <c r="F102" s="15"/>
      <c r="G102" s="15"/>
    </row>
    <row r="103" spans="5:7" s="3" customFormat="1" x14ac:dyDescent="0.25">
      <c r="E103" s="15"/>
      <c r="F103" s="15"/>
      <c r="G103" s="15"/>
    </row>
    <row r="104" spans="5:7" s="3" customFormat="1" x14ac:dyDescent="0.25">
      <c r="E104" s="15"/>
      <c r="F104" s="15"/>
      <c r="G104" s="15"/>
    </row>
    <row r="105" spans="5:7" s="3" customFormat="1" x14ac:dyDescent="0.25">
      <c r="E105" s="15"/>
      <c r="F105" s="15"/>
      <c r="G105" s="15"/>
    </row>
    <row r="106" spans="5:7" s="3" customFormat="1" x14ac:dyDescent="0.25">
      <c r="E106" s="15"/>
      <c r="F106" s="15"/>
      <c r="G106" s="15"/>
    </row>
    <row r="107" spans="5:7" s="3" customFormat="1" x14ac:dyDescent="0.25">
      <c r="E107" s="15"/>
      <c r="F107" s="15"/>
      <c r="G107" s="15"/>
    </row>
    <row r="108" spans="5:7" s="3" customFormat="1" x14ac:dyDescent="0.25">
      <c r="E108" s="15"/>
      <c r="F108" s="15"/>
      <c r="G108" s="15"/>
    </row>
    <row r="109" spans="5:7" s="3" customFormat="1" x14ac:dyDescent="0.25">
      <c r="E109" s="15"/>
      <c r="F109" s="15"/>
      <c r="G109" s="15"/>
    </row>
    <row r="110" spans="5:7" s="3" customFormat="1" x14ac:dyDescent="0.25">
      <c r="E110" s="15"/>
      <c r="F110" s="15"/>
      <c r="G110" s="15"/>
    </row>
    <row r="111" spans="5:7" s="3" customFormat="1" x14ac:dyDescent="0.25">
      <c r="E111" s="15"/>
      <c r="F111" s="15"/>
      <c r="G111" s="15"/>
    </row>
    <row r="112" spans="5:7" s="3" customFormat="1" x14ac:dyDescent="0.25">
      <c r="E112" s="15"/>
      <c r="F112" s="15"/>
      <c r="G112" s="15"/>
    </row>
    <row r="113" spans="5:7" s="3" customFormat="1" x14ac:dyDescent="0.25">
      <c r="E113" s="15"/>
      <c r="F113" s="15"/>
      <c r="G113" s="15"/>
    </row>
    <row r="114" spans="5:7" s="3" customFormat="1" x14ac:dyDescent="0.25">
      <c r="E114" s="15"/>
      <c r="F114" s="15"/>
      <c r="G114" s="15"/>
    </row>
    <row r="115" spans="5:7" s="3" customFormat="1" x14ac:dyDescent="0.25">
      <c r="E115" s="15"/>
      <c r="F115" s="15"/>
      <c r="G115" s="15"/>
    </row>
    <row r="116" spans="5:7" s="3" customFormat="1" x14ac:dyDescent="0.25">
      <c r="E116" s="15"/>
      <c r="F116" s="15"/>
      <c r="G116" s="15"/>
    </row>
    <row r="117" spans="5:7" s="3" customFormat="1" x14ac:dyDescent="0.25">
      <c r="E117" s="15"/>
      <c r="F117" s="15"/>
      <c r="G117" s="15"/>
    </row>
    <row r="118" spans="5:7" s="3" customFormat="1" x14ac:dyDescent="0.25">
      <c r="E118" s="15"/>
      <c r="F118" s="15"/>
      <c r="G118" s="15"/>
    </row>
    <row r="119" spans="5:7" s="3" customFormat="1" x14ac:dyDescent="0.25">
      <c r="E119" s="15"/>
      <c r="F119" s="15"/>
      <c r="G119" s="15"/>
    </row>
    <row r="120" spans="5:7" s="3" customFormat="1" x14ac:dyDescent="0.25">
      <c r="E120" s="15"/>
      <c r="F120" s="15"/>
      <c r="G120" s="15"/>
    </row>
    <row r="121" spans="5:7" s="3" customFormat="1" x14ac:dyDescent="0.25">
      <c r="E121" s="15"/>
      <c r="F121" s="15"/>
      <c r="G121" s="15"/>
    </row>
    <row r="122" spans="5:7" s="3" customFormat="1" x14ac:dyDescent="0.25">
      <c r="E122" s="15"/>
      <c r="F122" s="15"/>
      <c r="G122" s="15"/>
    </row>
    <row r="123" spans="5:7" s="3" customFormat="1" x14ac:dyDescent="0.25">
      <c r="E123" s="15"/>
      <c r="F123" s="15"/>
      <c r="G123" s="15"/>
    </row>
    <row r="124" spans="5:7" s="3" customFormat="1" x14ac:dyDescent="0.25">
      <c r="E124" s="15"/>
      <c r="F124" s="15"/>
      <c r="G124" s="15"/>
    </row>
    <row r="125" spans="5:7" s="3" customFormat="1" x14ac:dyDescent="0.25">
      <c r="E125" s="15"/>
      <c r="F125" s="15"/>
      <c r="G125" s="15"/>
    </row>
    <row r="126" spans="5:7" s="3" customFormat="1" x14ac:dyDescent="0.25">
      <c r="E126" s="15"/>
      <c r="F126" s="15"/>
      <c r="G126" s="15"/>
    </row>
    <row r="127" spans="5:7" s="3" customFormat="1" x14ac:dyDescent="0.25">
      <c r="E127" s="15"/>
      <c r="F127" s="15"/>
      <c r="G127" s="15"/>
    </row>
    <row r="128" spans="5:7" s="3" customFormat="1" x14ac:dyDescent="0.25">
      <c r="E128" s="15"/>
      <c r="F128" s="15"/>
      <c r="G128" s="15"/>
    </row>
    <row r="129" spans="5:7" s="3" customFormat="1" x14ac:dyDescent="0.25">
      <c r="E129" s="15"/>
      <c r="F129" s="15"/>
      <c r="G129" s="15"/>
    </row>
    <row r="130" spans="5:7" s="3" customFormat="1" x14ac:dyDescent="0.25">
      <c r="E130" s="15"/>
      <c r="F130" s="15"/>
      <c r="G130" s="15"/>
    </row>
    <row r="131" spans="5:7" s="3" customFormat="1" x14ac:dyDescent="0.25">
      <c r="E131" s="15"/>
      <c r="F131" s="15"/>
      <c r="G131" s="15"/>
    </row>
    <row r="132" spans="5:7" s="3" customFormat="1" x14ac:dyDescent="0.25">
      <c r="E132" s="15"/>
      <c r="F132" s="15"/>
      <c r="G132" s="15"/>
    </row>
    <row r="133" spans="5:7" s="3" customFormat="1" x14ac:dyDescent="0.25">
      <c r="E133" s="15"/>
      <c r="F133" s="15"/>
      <c r="G133" s="15"/>
    </row>
    <row r="134" spans="5:7" s="3" customFormat="1" x14ac:dyDescent="0.25">
      <c r="E134" s="15"/>
      <c r="F134" s="15"/>
      <c r="G134" s="15"/>
    </row>
    <row r="135" spans="5:7" s="3" customFormat="1" x14ac:dyDescent="0.25">
      <c r="E135" s="15"/>
      <c r="F135" s="15"/>
      <c r="G135" s="15"/>
    </row>
    <row r="136" spans="5:7" s="3" customFormat="1" x14ac:dyDescent="0.25">
      <c r="E136" s="15"/>
      <c r="F136" s="15"/>
      <c r="G136" s="15"/>
    </row>
    <row r="137" spans="5:7" s="3" customFormat="1" x14ac:dyDescent="0.25">
      <c r="E137" s="15"/>
      <c r="F137" s="15"/>
      <c r="G137" s="15"/>
    </row>
    <row r="138" spans="5:7" s="3" customFormat="1" x14ac:dyDescent="0.25">
      <c r="E138" s="15"/>
      <c r="F138" s="15"/>
      <c r="G138" s="15"/>
    </row>
    <row r="139" spans="5:7" s="3" customFormat="1" x14ac:dyDescent="0.25">
      <c r="E139" s="15"/>
      <c r="F139" s="15"/>
      <c r="G139" s="15"/>
    </row>
    <row r="140" spans="5:7" s="3" customFormat="1" x14ac:dyDescent="0.25">
      <c r="E140" s="15"/>
      <c r="F140" s="15"/>
      <c r="G140" s="15"/>
    </row>
    <row r="141" spans="5:7" s="3" customFormat="1" x14ac:dyDescent="0.25">
      <c r="E141" s="15"/>
      <c r="F141" s="15"/>
      <c r="G141" s="15"/>
    </row>
    <row r="142" spans="5:7" s="3" customFormat="1" x14ac:dyDescent="0.25">
      <c r="E142" s="15"/>
      <c r="F142" s="15"/>
      <c r="G142" s="15"/>
    </row>
    <row r="143" spans="5:7" s="3" customFormat="1" x14ac:dyDescent="0.25">
      <c r="E143" s="15"/>
      <c r="F143" s="15"/>
      <c r="G143" s="15"/>
    </row>
    <row r="144" spans="5:7" s="3" customFormat="1" x14ac:dyDescent="0.25">
      <c r="E144" s="15"/>
      <c r="F144" s="15"/>
      <c r="G144" s="15"/>
    </row>
    <row r="145" spans="5:7" s="3" customFormat="1" x14ac:dyDescent="0.25">
      <c r="E145" s="15"/>
      <c r="F145" s="15"/>
      <c r="G145" s="15"/>
    </row>
    <row r="146" spans="5:7" s="3" customFormat="1" x14ac:dyDescent="0.25">
      <c r="E146" s="15"/>
      <c r="F146" s="15"/>
      <c r="G146" s="15"/>
    </row>
    <row r="147" spans="5:7" s="3" customFormat="1" x14ac:dyDescent="0.25">
      <c r="E147" s="15"/>
      <c r="F147" s="15"/>
      <c r="G147" s="15"/>
    </row>
    <row r="148" spans="5:7" s="3" customFormat="1" x14ac:dyDescent="0.25">
      <c r="E148" s="15"/>
      <c r="F148" s="15"/>
      <c r="G148" s="15"/>
    </row>
    <row r="149" spans="5:7" s="3" customFormat="1" x14ac:dyDescent="0.25">
      <c r="E149" s="15"/>
      <c r="F149" s="15"/>
      <c r="G149" s="15"/>
    </row>
    <row r="150" spans="5:7" s="3" customFormat="1" x14ac:dyDescent="0.25">
      <c r="E150" s="15"/>
      <c r="F150" s="15"/>
      <c r="G150" s="15"/>
    </row>
    <row r="151" spans="5:7" s="3" customFormat="1" x14ac:dyDescent="0.25">
      <c r="E151" s="15"/>
      <c r="F151" s="15"/>
      <c r="G151" s="15"/>
    </row>
    <row r="152" spans="5:7" s="3" customFormat="1" x14ac:dyDescent="0.25">
      <c r="E152" s="15"/>
      <c r="F152" s="15"/>
      <c r="G152" s="15"/>
    </row>
    <row r="153" spans="5:7" s="3" customFormat="1" x14ac:dyDescent="0.25">
      <c r="E153" s="15"/>
      <c r="F153" s="15"/>
      <c r="G153" s="15"/>
    </row>
    <row r="154" spans="5:7" s="3" customFormat="1" x14ac:dyDescent="0.25">
      <c r="E154" s="15"/>
      <c r="F154" s="15"/>
      <c r="G154" s="15"/>
    </row>
    <row r="155" spans="5:7" s="3" customFormat="1" x14ac:dyDescent="0.25">
      <c r="E155" s="15"/>
      <c r="F155" s="15"/>
      <c r="G155" s="15"/>
    </row>
    <row r="156" spans="5:7" s="3" customFormat="1" x14ac:dyDescent="0.25">
      <c r="E156" s="15"/>
      <c r="F156" s="15"/>
      <c r="G156" s="15"/>
    </row>
    <row r="157" spans="5:7" s="3" customFormat="1" x14ac:dyDescent="0.25">
      <c r="E157" s="15"/>
      <c r="F157" s="15"/>
      <c r="G157" s="15"/>
    </row>
    <row r="158" spans="5:7" s="3" customFormat="1" x14ac:dyDescent="0.25">
      <c r="E158" s="15"/>
      <c r="F158" s="15"/>
      <c r="G158" s="15"/>
    </row>
    <row r="159" spans="5:7" s="3" customFormat="1" x14ac:dyDescent="0.25">
      <c r="E159" s="15"/>
      <c r="F159" s="15"/>
      <c r="G159" s="15"/>
    </row>
    <row r="160" spans="5:7" s="3" customFormat="1" x14ac:dyDescent="0.25">
      <c r="E160" s="15"/>
      <c r="F160" s="15"/>
      <c r="G160" s="15"/>
    </row>
    <row r="161" spans="5:7" s="3" customFormat="1" x14ac:dyDescent="0.25">
      <c r="E161" s="15"/>
      <c r="F161" s="15"/>
      <c r="G161" s="15"/>
    </row>
    <row r="162" spans="5:7" s="3" customFormat="1" x14ac:dyDescent="0.25">
      <c r="E162" s="15"/>
      <c r="F162" s="15"/>
      <c r="G162" s="15"/>
    </row>
    <row r="163" spans="5:7" s="3" customFormat="1" x14ac:dyDescent="0.25">
      <c r="E163" s="15"/>
      <c r="F163" s="15"/>
      <c r="G163" s="15"/>
    </row>
    <row r="164" spans="5:7" s="3" customFormat="1" x14ac:dyDescent="0.25">
      <c r="E164" s="15"/>
      <c r="F164" s="15"/>
      <c r="G164" s="15"/>
    </row>
    <row r="165" spans="5:7" s="3" customFormat="1" x14ac:dyDescent="0.25">
      <c r="E165" s="15"/>
      <c r="F165" s="15"/>
      <c r="G165" s="15"/>
    </row>
    <row r="166" spans="5:7" s="3" customFormat="1" x14ac:dyDescent="0.25">
      <c r="E166" s="15"/>
      <c r="F166" s="15"/>
      <c r="G166" s="15"/>
    </row>
    <row r="167" spans="5:7" s="3" customFormat="1" x14ac:dyDescent="0.25">
      <c r="E167" s="15"/>
      <c r="F167" s="15"/>
      <c r="G167" s="15"/>
    </row>
    <row r="168" spans="5:7" s="3" customFormat="1" x14ac:dyDescent="0.25">
      <c r="E168" s="15"/>
      <c r="F168" s="15"/>
      <c r="G168" s="15"/>
    </row>
    <row r="169" spans="5:7" s="3" customFormat="1" x14ac:dyDescent="0.25">
      <c r="E169" s="15"/>
      <c r="F169" s="15"/>
      <c r="G169" s="15"/>
    </row>
    <row r="170" spans="5:7" s="3" customFormat="1" x14ac:dyDescent="0.25">
      <c r="E170" s="15"/>
      <c r="F170" s="15"/>
      <c r="G170" s="15"/>
    </row>
    <row r="171" spans="5:7" s="3" customFormat="1" x14ac:dyDescent="0.25">
      <c r="E171" s="15"/>
      <c r="F171" s="15"/>
      <c r="G171" s="15"/>
    </row>
    <row r="172" spans="5:7" s="3" customFormat="1" x14ac:dyDescent="0.25">
      <c r="E172" s="15"/>
      <c r="F172" s="15"/>
      <c r="G172" s="15"/>
    </row>
  </sheetData>
  <mergeCells count="18">
    <mergeCell ref="C53:D53"/>
    <mergeCell ref="B56:D56"/>
    <mergeCell ref="C88:D88"/>
    <mergeCell ref="C57:D57"/>
    <mergeCell ref="C63:D63"/>
    <mergeCell ref="C68:D68"/>
    <mergeCell ref="C73:D73"/>
    <mergeCell ref="C83:D83"/>
    <mergeCell ref="A1:G1"/>
    <mergeCell ref="A2:G2"/>
    <mergeCell ref="C35:D35"/>
    <mergeCell ref="C44:D44"/>
    <mergeCell ref="C49:D49"/>
    <mergeCell ref="C27:D27"/>
    <mergeCell ref="B6:D6"/>
    <mergeCell ref="C12:D12"/>
    <mergeCell ref="C17:D17"/>
    <mergeCell ref="C23:D23"/>
  </mergeCells>
  <pageMargins left="0.70866141732283472" right="0.70866141732283472" top="0.78740157480314965" bottom="0.78740157480314965" header="0.31496062992125984" footer="0.31496062992125984"/>
  <pageSetup paperSize="9" scale="63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93"/>
  <sheetViews>
    <sheetView view="pageLayout" topLeftCell="A85" zoomScaleNormal="100" workbookViewId="0">
      <selection activeCell="G85" sqref="G85"/>
    </sheetView>
  </sheetViews>
  <sheetFormatPr defaultRowHeight="13.2" x14ac:dyDescent="0.25"/>
  <cols>
    <col min="1" max="1" width="5.33203125" customWidth="1"/>
    <col min="4" max="4" width="39" customWidth="1"/>
    <col min="5" max="5" width="15" customWidth="1"/>
    <col min="6" max="6" width="14.44140625" customWidth="1"/>
    <col min="7" max="7" width="15.44140625" customWidth="1"/>
  </cols>
  <sheetData>
    <row r="1" spans="1:7" ht="15.6" x14ac:dyDescent="0.3">
      <c r="A1" s="19" t="s">
        <v>281</v>
      </c>
      <c r="B1" s="269"/>
      <c r="C1" s="269"/>
      <c r="D1" s="269"/>
      <c r="E1" s="269"/>
      <c r="F1" s="269"/>
      <c r="G1" s="269"/>
    </row>
    <row r="2" spans="1:7" ht="15.6" x14ac:dyDescent="0.3">
      <c r="A2" s="18" t="s">
        <v>283</v>
      </c>
      <c r="B2" s="269"/>
      <c r="C2" s="269"/>
      <c r="D2" s="269"/>
      <c r="E2" s="269"/>
      <c r="F2" s="269"/>
      <c r="G2" s="269"/>
    </row>
    <row r="3" spans="1:7" ht="13.8" thickBot="1" x14ac:dyDescent="0.3">
      <c r="A3" s="95"/>
      <c r="B3" s="95"/>
      <c r="C3" s="95"/>
      <c r="D3" s="95"/>
      <c r="E3" s="270"/>
      <c r="F3" s="270"/>
      <c r="G3" s="270"/>
    </row>
    <row r="4" spans="1:7" ht="14.4" thickBot="1" x14ac:dyDescent="0.3">
      <c r="A4" s="21" t="s">
        <v>0</v>
      </c>
      <c r="B4" s="29"/>
      <c r="C4" s="37" t="s">
        <v>1</v>
      </c>
      <c r="D4" s="37" t="s">
        <v>2</v>
      </c>
      <c r="E4" s="271" t="s">
        <v>264</v>
      </c>
      <c r="F4" s="271" t="s">
        <v>271</v>
      </c>
      <c r="G4" s="272" t="s">
        <v>282</v>
      </c>
    </row>
    <row r="5" spans="1:7" ht="14.4" thickBot="1" x14ac:dyDescent="0.3">
      <c r="A5" s="22">
        <v>1</v>
      </c>
      <c r="B5" s="402" t="s">
        <v>142</v>
      </c>
      <c r="C5" s="403"/>
      <c r="D5" s="404"/>
      <c r="E5" s="54">
        <f>E6+E11+E16+E22+E26+E34+E43+E48+E52</f>
        <v>19891144</v>
      </c>
      <c r="F5" s="54">
        <f>F6+F11+F16+F22+F26+F34+F43+F48+F52</f>
        <v>19939344</v>
      </c>
      <c r="G5" s="54">
        <f>G6+G11+G16+G22+G26+G34+G43+G48+G52</f>
        <v>19939344</v>
      </c>
    </row>
    <row r="6" spans="1:7" ht="13.8" x14ac:dyDescent="0.25">
      <c r="A6" s="23">
        <v>2</v>
      </c>
      <c r="B6" s="30">
        <v>50</v>
      </c>
      <c r="C6" s="38" t="s">
        <v>3</v>
      </c>
      <c r="D6" s="42"/>
      <c r="E6" s="55">
        <f>SUM(E7:E10)</f>
        <v>2150284</v>
      </c>
      <c r="F6" s="55">
        <f>SUM(F7:F10)</f>
        <v>2215284</v>
      </c>
      <c r="G6" s="55">
        <f>SUM(G7:G10)</f>
        <v>2215284</v>
      </c>
    </row>
    <row r="7" spans="1:7" ht="13.8" x14ac:dyDescent="0.25">
      <c r="A7" s="24">
        <v>3</v>
      </c>
      <c r="B7" s="31"/>
      <c r="C7" s="39">
        <v>501</v>
      </c>
      <c r="D7" s="43" t="s">
        <v>4</v>
      </c>
      <c r="E7" s="62">
        <v>750284</v>
      </c>
      <c r="F7" s="56">
        <v>750284</v>
      </c>
      <c r="G7" s="65">
        <v>750284</v>
      </c>
    </row>
    <row r="8" spans="1:7" ht="13.8" x14ac:dyDescent="0.25">
      <c r="A8" s="24">
        <v>4</v>
      </c>
      <c r="B8" s="31"/>
      <c r="C8" s="39">
        <v>502</v>
      </c>
      <c r="D8" s="44" t="s">
        <v>146</v>
      </c>
      <c r="E8" s="62">
        <v>1250000</v>
      </c>
      <c r="F8" s="56">
        <v>1300000</v>
      </c>
      <c r="G8" s="65">
        <v>1300000</v>
      </c>
    </row>
    <row r="9" spans="1:7" ht="13.8" x14ac:dyDescent="0.25">
      <c r="A9" s="24">
        <v>5</v>
      </c>
      <c r="B9" s="31"/>
      <c r="C9" s="39">
        <v>503</v>
      </c>
      <c r="D9" s="45" t="s">
        <v>147</v>
      </c>
      <c r="E9" s="62">
        <v>150000</v>
      </c>
      <c r="F9" s="56">
        <v>165000</v>
      </c>
      <c r="G9" s="66">
        <v>165000</v>
      </c>
    </row>
    <row r="10" spans="1:7" ht="13.8" x14ac:dyDescent="0.25">
      <c r="A10" s="24">
        <v>6</v>
      </c>
      <c r="B10" s="31"/>
      <c r="C10" s="40">
        <v>504</v>
      </c>
      <c r="D10" s="34" t="s">
        <v>5</v>
      </c>
      <c r="E10" s="62">
        <v>0</v>
      </c>
      <c r="F10" s="56">
        <v>0</v>
      </c>
      <c r="G10" s="65">
        <v>0</v>
      </c>
    </row>
    <row r="11" spans="1:7" ht="13.8" x14ac:dyDescent="0.25">
      <c r="A11" s="23">
        <v>7</v>
      </c>
      <c r="B11" s="32">
        <v>51</v>
      </c>
      <c r="C11" s="401" t="s">
        <v>6</v>
      </c>
      <c r="D11" s="401"/>
      <c r="E11" s="57">
        <f>SUM(E12:E15)</f>
        <v>1415000</v>
      </c>
      <c r="F11" s="57">
        <f>SUM(F12:F15)</f>
        <v>1398200</v>
      </c>
      <c r="G11" s="57">
        <f>SUM(G12:G15)</f>
        <v>1398200</v>
      </c>
    </row>
    <row r="12" spans="1:7" ht="13.8" x14ac:dyDescent="0.25">
      <c r="A12" s="24">
        <v>8</v>
      </c>
      <c r="B12" s="31"/>
      <c r="C12" s="39">
        <v>511</v>
      </c>
      <c r="D12" s="46" t="s">
        <v>7</v>
      </c>
      <c r="E12" s="62">
        <v>335000</v>
      </c>
      <c r="F12" s="56">
        <v>308200</v>
      </c>
      <c r="G12" s="65">
        <v>308200</v>
      </c>
    </row>
    <row r="13" spans="1:7" ht="13.8" x14ac:dyDescent="0.25">
      <c r="A13" s="24">
        <v>9</v>
      </c>
      <c r="B13" s="31"/>
      <c r="C13" s="39">
        <v>512</v>
      </c>
      <c r="D13" s="47" t="s">
        <v>8</v>
      </c>
      <c r="E13" s="62">
        <v>30000</v>
      </c>
      <c r="F13" s="56">
        <v>40000</v>
      </c>
      <c r="G13" s="65">
        <v>40000</v>
      </c>
    </row>
    <row r="14" spans="1:7" ht="13.8" x14ac:dyDescent="0.25">
      <c r="A14" s="24">
        <v>10</v>
      </c>
      <c r="B14" s="31"/>
      <c r="C14" s="39">
        <v>513</v>
      </c>
      <c r="D14" s="20" t="s">
        <v>9</v>
      </c>
      <c r="E14" s="62">
        <v>10000</v>
      </c>
      <c r="F14" s="56">
        <v>10000</v>
      </c>
      <c r="G14" s="65">
        <v>10000</v>
      </c>
    </row>
    <row r="15" spans="1:7" ht="13.8" x14ac:dyDescent="0.25">
      <c r="A15" s="24">
        <v>11</v>
      </c>
      <c r="B15" s="31"/>
      <c r="C15" s="39">
        <v>518</v>
      </c>
      <c r="D15" s="45" t="s">
        <v>10</v>
      </c>
      <c r="E15" s="62">
        <v>1040000</v>
      </c>
      <c r="F15" s="56">
        <v>1040000</v>
      </c>
      <c r="G15" s="65">
        <v>1040000</v>
      </c>
    </row>
    <row r="16" spans="1:7" ht="13.8" x14ac:dyDescent="0.25">
      <c r="A16" s="23">
        <v>12</v>
      </c>
      <c r="B16" s="32">
        <v>52</v>
      </c>
      <c r="C16" s="401" t="s">
        <v>11</v>
      </c>
      <c r="D16" s="401"/>
      <c r="E16" s="57">
        <f>SUM(E17:E21)</f>
        <v>15773729</v>
      </c>
      <c r="F16" s="57">
        <f>SUM(F17:F21)</f>
        <v>15773729</v>
      </c>
      <c r="G16" s="57">
        <f>SUM(G17:G21)</f>
        <v>15773729</v>
      </c>
    </row>
    <row r="17" spans="1:7" ht="13.8" x14ac:dyDescent="0.25">
      <c r="A17" s="24">
        <v>13</v>
      </c>
      <c r="B17" s="31"/>
      <c r="C17" s="39">
        <v>521</v>
      </c>
      <c r="D17" s="45" t="s">
        <v>12</v>
      </c>
      <c r="E17" s="62">
        <v>11207729</v>
      </c>
      <c r="F17" s="56">
        <v>11207729</v>
      </c>
      <c r="G17" s="65">
        <v>11207729</v>
      </c>
    </row>
    <row r="18" spans="1:7" ht="13.8" x14ac:dyDescent="0.25">
      <c r="A18" s="24">
        <v>14</v>
      </c>
      <c r="B18" s="31"/>
      <c r="C18" s="39">
        <v>524</v>
      </c>
      <c r="D18" s="45" t="s">
        <v>13</v>
      </c>
      <c r="E18" s="62">
        <v>3810000</v>
      </c>
      <c r="F18" s="56">
        <v>3810000</v>
      </c>
      <c r="G18" s="65">
        <v>3810000</v>
      </c>
    </row>
    <row r="19" spans="1:7" ht="13.8" x14ac:dyDescent="0.25">
      <c r="A19" s="24">
        <v>15</v>
      </c>
      <c r="B19" s="31"/>
      <c r="C19" s="39">
        <v>525</v>
      </c>
      <c r="D19" s="45" t="s">
        <v>14</v>
      </c>
      <c r="E19" s="62">
        <v>46000</v>
      </c>
      <c r="F19" s="56">
        <v>46000</v>
      </c>
      <c r="G19" s="65">
        <v>46000</v>
      </c>
    </row>
    <row r="20" spans="1:7" ht="13.8" x14ac:dyDescent="0.25">
      <c r="A20" s="24">
        <v>16</v>
      </c>
      <c r="B20" s="31"/>
      <c r="C20" s="39">
        <v>527</v>
      </c>
      <c r="D20" s="45" t="s">
        <v>15</v>
      </c>
      <c r="E20" s="62">
        <v>710000</v>
      </c>
      <c r="F20" s="56">
        <v>710000</v>
      </c>
      <c r="G20" s="65">
        <v>710000</v>
      </c>
    </row>
    <row r="21" spans="1:7" ht="13.8" x14ac:dyDescent="0.25">
      <c r="A21" s="24">
        <v>17</v>
      </c>
      <c r="B21" s="31"/>
      <c r="C21" s="40">
        <v>528</v>
      </c>
      <c r="D21" s="48" t="s">
        <v>16</v>
      </c>
      <c r="E21" s="62">
        <v>0</v>
      </c>
      <c r="F21" s="56">
        <v>0</v>
      </c>
      <c r="G21" s="65">
        <v>0</v>
      </c>
    </row>
    <row r="22" spans="1:7" ht="13.8" x14ac:dyDescent="0.25">
      <c r="A22" s="23">
        <v>18</v>
      </c>
      <c r="B22" s="32">
        <v>53</v>
      </c>
      <c r="C22" s="360" t="s">
        <v>17</v>
      </c>
      <c r="D22" s="405"/>
      <c r="E22" s="57">
        <f>SUM(E23:E25)</f>
        <v>0</v>
      </c>
      <c r="F22" s="57">
        <f>SUM(F23:F25)</f>
        <v>0</v>
      </c>
      <c r="G22" s="57">
        <f>SUM(G23:G25)</f>
        <v>0</v>
      </c>
    </row>
    <row r="23" spans="1:7" ht="13.8" x14ac:dyDescent="0.25">
      <c r="A23" s="24">
        <v>19</v>
      </c>
      <c r="B23" s="31"/>
      <c r="C23" s="39">
        <v>531</v>
      </c>
      <c r="D23" s="49" t="s">
        <v>18</v>
      </c>
      <c r="E23" s="62">
        <v>0</v>
      </c>
      <c r="F23" s="56">
        <v>0</v>
      </c>
      <c r="G23" s="65">
        <v>0</v>
      </c>
    </row>
    <row r="24" spans="1:7" ht="13.8" x14ac:dyDescent="0.25">
      <c r="A24" s="24">
        <v>20</v>
      </c>
      <c r="B24" s="31"/>
      <c r="C24" s="39">
        <v>532</v>
      </c>
      <c r="D24" s="50" t="s">
        <v>19</v>
      </c>
      <c r="E24" s="62">
        <v>0</v>
      </c>
      <c r="F24" s="56">
        <v>0</v>
      </c>
      <c r="G24" s="65">
        <v>0</v>
      </c>
    </row>
    <row r="25" spans="1:7" ht="13.8" x14ac:dyDescent="0.25">
      <c r="A25" s="24">
        <v>21</v>
      </c>
      <c r="B25" s="31"/>
      <c r="C25" s="39">
        <v>538</v>
      </c>
      <c r="D25" s="44" t="s">
        <v>20</v>
      </c>
      <c r="E25" s="62">
        <v>0</v>
      </c>
      <c r="F25" s="56">
        <v>0</v>
      </c>
      <c r="G25" s="65">
        <v>0</v>
      </c>
    </row>
    <row r="26" spans="1:7" ht="13.8" x14ac:dyDescent="0.25">
      <c r="A26" s="23">
        <v>22</v>
      </c>
      <c r="B26" s="33">
        <v>54</v>
      </c>
      <c r="C26" s="401" t="s">
        <v>21</v>
      </c>
      <c r="D26" s="401"/>
      <c r="E26" s="58">
        <f>SUM(E27:E33)</f>
        <v>40000</v>
      </c>
      <c r="F26" s="58">
        <f>SUM(F27:F33)</f>
        <v>40000</v>
      </c>
      <c r="G26" s="58">
        <f>SUM(G27:G33)</f>
        <v>40000</v>
      </c>
    </row>
    <row r="27" spans="1:7" ht="13.8" x14ac:dyDescent="0.25">
      <c r="A27" s="24">
        <v>23</v>
      </c>
      <c r="B27" s="20"/>
      <c r="C27" s="39">
        <v>541</v>
      </c>
      <c r="D27" s="45" t="s">
        <v>22</v>
      </c>
      <c r="E27" s="273">
        <v>0</v>
      </c>
      <c r="F27" s="59">
        <v>0</v>
      </c>
      <c r="G27" s="70">
        <v>0</v>
      </c>
    </row>
    <row r="28" spans="1:7" ht="13.8" x14ac:dyDescent="0.25">
      <c r="A28" s="24">
        <v>24</v>
      </c>
      <c r="B28" s="20"/>
      <c r="C28" s="39">
        <v>542</v>
      </c>
      <c r="D28" s="45" t="s">
        <v>23</v>
      </c>
      <c r="E28" s="273">
        <v>0</v>
      </c>
      <c r="F28" s="59">
        <v>0</v>
      </c>
      <c r="G28" s="70">
        <v>0</v>
      </c>
    </row>
    <row r="29" spans="1:7" ht="13.8" x14ac:dyDescent="0.25">
      <c r="A29" s="24">
        <v>25</v>
      </c>
      <c r="B29" s="20"/>
      <c r="C29" s="39">
        <v>543</v>
      </c>
      <c r="D29" s="45" t="s">
        <v>24</v>
      </c>
      <c r="E29" s="273">
        <v>0</v>
      </c>
      <c r="F29" s="59">
        <v>0</v>
      </c>
      <c r="G29" s="70">
        <v>0</v>
      </c>
    </row>
    <row r="30" spans="1:7" ht="13.8" x14ac:dyDescent="0.25">
      <c r="A30" s="24">
        <v>26</v>
      </c>
      <c r="B30" s="20"/>
      <c r="C30" s="39">
        <v>544</v>
      </c>
      <c r="D30" s="45" t="s">
        <v>25</v>
      </c>
      <c r="E30" s="62">
        <v>0</v>
      </c>
      <c r="F30" s="56">
        <v>0</v>
      </c>
      <c r="G30" s="65">
        <v>0</v>
      </c>
    </row>
    <row r="31" spans="1:7" ht="13.8" x14ac:dyDescent="0.25">
      <c r="A31" s="24">
        <v>27</v>
      </c>
      <c r="B31" s="20"/>
      <c r="C31" s="39">
        <v>547</v>
      </c>
      <c r="D31" s="45" t="s">
        <v>26</v>
      </c>
      <c r="E31" s="62">
        <v>0</v>
      </c>
      <c r="F31" s="56">
        <v>0</v>
      </c>
      <c r="G31" s="65">
        <v>0</v>
      </c>
    </row>
    <row r="32" spans="1:7" ht="13.8" x14ac:dyDescent="0.25">
      <c r="A32" s="24">
        <v>28</v>
      </c>
      <c r="B32" s="20"/>
      <c r="C32" s="39">
        <v>548</v>
      </c>
      <c r="D32" s="45" t="s">
        <v>27</v>
      </c>
      <c r="E32" s="273">
        <v>0</v>
      </c>
      <c r="F32" s="59">
        <v>0</v>
      </c>
      <c r="G32" s="70">
        <v>0</v>
      </c>
    </row>
    <row r="33" spans="1:7" ht="13.8" x14ac:dyDescent="0.25">
      <c r="A33" s="24">
        <v>29</v>
      </c>
      <c r="B33" s="20"/>
      <c r="C33" s="40">
        <v>549</v>
      </c>
      <c r="D33" s="34" t="s">
        <v>28</v>
      </c>
      <c r="E33" s="62">
        <v>40000</v>
      </c>
      <c r="F33" s="56">
        <v>40000</v>
      </c>
      <c r="G33" s="65">
        <v>40000</v>
      </c>
    </row>
    <row r="34" spans="1:7" ht="13.8" x14ac:dyDescent="0.25">
      <c r="A34" s="23">
        <v>30</v>
      </c>
      <c r="B34" s="32">
        <v>55</v>
      </c>
      <c r="C34" s="401" t="s">
        <v>29</v>
      </c>
      <c r="D34" s="401"/>
      <c r="E34" s="57">
        <f>SUM(E35:E42)</f>
        <v>512131</v>
      </c>
      <c r="F34" s="57">
        <f>SUM(F35:F42)</f>
        <v>512131</v>
      </c>
      <c r="G34" s="57">
        <f>SUM(G35:G42)</f>
        <v>512131</v>
      </c>
    </row>
    <row r="35" spans="1:7" ht="13.8" x14ac:dyDescent="0.25">
      <c r="A35" s="24">
        <v>31</v>
      </c>
      <c r="B35" s="31"/>
      <c r="C35" s="39">
        <v>551</v>
      </c>
      <c r="D35" s="45" t="s">
        <v>30</v>
      </c>
      <c r="E35" s="62">
        <v>202131</v>
      </c>
      <c r="F35" s="56">
        <v>202131</v>
      </c>
      <c r="G35" s="65">
        <v>202131</v>
      </c>
    </row>
    <row r="36" spans="1:7" ht="13.8" x14ac:dyDescent="0.25">
      <c r="A36" s="24">
        <v>32</v>
      </c>
      <c r="B36" s="20"/>
      <c r="C36" s="39">
        <v>552</v>
      </c>
      <c r="D36" s="45" t="s">
        <v>133</v>
      </c>
      <c r="E36" s="62">
        <v>0</v>
      </c>
      <c r="F36" s="56">
        <v>0</v>
      </c>
      <c r="G36" s="65">
        <v>0</v>
      </c>
    </row>
    <row r="37" spans="1:7" ht="13.8" x14ac:dyDescent="0.25">
      <c r="A37" s="24">
        <v>33</v>
      </c>
      <c r="B37" s="20"/>
      <c r="C37" s="39">
        <v>553</v>
      </c>
      <c r="D37" s="45" t="s">
        <v>134</v>
      </c>
      <c r="E37" s="62">
        <v>0</v>
      </c>
      <c r="F37" s="56">
        <v>0</v>
      </c>
      <c r="G37" s="65">
        <v>0</v>
      </c>
    </row>
    <row r="38" spans="1:7" ht="13.8" x14ac:dyDescent="0.25">
      <c r="A38" s="24">
        <v>34</v>
      </c>
      <c r="B38" s="20"/>
      <c r="C38" s="39">
        <v>554</v>
      </c>
      <c r="D38" s="45" t="s">
        <v>31</v>
      </c>
      <c r="E38" s="62">
        <v>0</v>
      </c>
      <c r="F38" s="56">
        <v>0</v>
      </c>
      <c r="G38" s="65">
        <v>0</v>
      </c>
    </row>
    <row r="39" spans="1:7" ht="13.8" x14ac:dyDescent="0.25">
      <c r="A39" s="24">
        <v>35</v>
      </c>
      <c r="B39" s="20"/>
      <c r="C39" s="39">
        <v>555</v>
      </c>
      <c r="D39" s="45" t="s">
        <v>32</v>
      </c>
      <c r="E39" s="62">
        <v>0</v>
      </c>
      <c r="F39" s="56">
        <v>0</v>
      </c>
      <c r="G39" s="65">
        <v>0</v>
      </c>
    </row>
    <row r="40" spans="1:7" ht="13.8" x14ac:dyDescent="0.25">
      <c r="A40" s="24">
        <v>36</v>
      </c>
      <c r="B40" s="20"/>
      <c r="C40" s="40">
        <v>556</v>
      </c>
      <c r="D40" s="34" t="s">
        <v>33</v>
      </c>
      <c r="E40" s="62">
        <v>0</v>
      </c>
      <c r="F40" s="56">
        <v>0</v>
      </c>
      <c r="G40" s="65">
        <v>0</v>
      </c>
    </row>
    <row r="41" spans="1:7" ht="13.8" x14ac:dyDescent="0.25">
      <c r="A41" s="25">
        <v>37</v>
      </c>
      <c r="B41" s="20"/>
      <c r="C41" s="40">
        <v>557</v>
      </c>
      <c r="D41" s="34" t="s">
        <v>34</v>
      </c>
      <c r="E41" s="62">
        <v>0</v>
      </c>
      <c r="F41" s="56">
        <v>0</v>
      </c>
      <c r="G41" s="65">
        <v>0</v>
      </c>
    </row>
    <row r="42" spans="1:7" ht="13.8" x14ac:dyDescent="0.25">
      <c r="A42" s="24">
        <v>38</v>
      </c>
      <c r="B42" s="20"/>
      <c r="C42" s="40">
        <v>558</v>
      </c>
      <c r="D42" s="34" t="s">
        <v>35</v>
      </c>
      <c r="E42" s="62">
        <v>310000</v>
      </c>
      <c r="F42" s="56">
        <v>310000</v>
      </c>
      <c r="G42" s="65">
        <v>310000</v>
      </c>
    </row>
    <row r="43" spans="1:7" ht="13.8" x14ac:dyDescent="0.25">
      <c r="A43" s="23">
        <v>39</v>
      </c>
      <c r="B43" s="32">
        <v>56</v>
      </c>
      <c r="C43" s="401" t="s">
        <v>36</v>
      </c>
      <c r="D43" s="401"/>
      <c r="E43" s="57">
        <v>0</v>
      </c>
      <c r="F43" s="57">
        <f t="shared" ref="F43:G43" si="0">SUM(F44:F47)</f>
        <v>0</v>
      </c>
      <c r="G43" s="67">
        <f t="shared" si="0"/>
        <v>0</v>
      </c>
    </row>
    <row r="44" spans="1:7" ht="13.8" x14ac:dyDescent="0.25">
      <c r="A44" s="24">
        <v>40</v>
      </c>
      <c r="B44" s="20"/>
      <c r="C44" s="40">
        <v>562</v>
      </c>
      <c r="D44" s="48" t="s">
        <v>37</v>
      </c>
      <c r="E44" s="62">
        <v>0</v>
      </c>
      <c r="F44" s="56">
        <v>0</v>
      </c>
      <c r="G44" s="65">
        <v>0</v>
      </c>
    </row>
    <row r="45" spans="1:7" ht="13.8" x14ac:dyDescent="0.25">
      <c r="A45" s="24">
        <v>41</v>
      </c>
      <c r="B45" s="20"/>
      <c r="C45" s="40">
        <v>563</v>
      </c>
      <c r="D45" s="48" t="s">
        <v>38</v>
      </c>
      <c r="E45" s="62">
        <v>0</v>
      </c>
      <c r="F45" s="56">
        <v>0</v>
      </c>
      <c r="G45" s="65">
        <v>0</v>
      </c>
    </row>
    <row r="46" spans="1:7" ht="13.8" x14ac:dyDescent="0.25">
      <c r="A46" s="24">
        <v>42</v>
      </c>
      <c r="B46" s="20"/>
      <c r="C46" s="40">
        <v>564</v>
      </c>
      <c r="D46" s="48" t="s">
        <v>39</v>
      </c>
      <c r="E46" s="62">
        <v>0</v>
      </c>
      <c r="F46" s="56">
        <v>0</v>
      </c>
      <c r="G46" s="65">
        <v>0</v>
      </c>
    </row>
    <row r="47" spans="1:7" ht="13.8" x14ac:dyDescent="0.25">
      <c r="A47" s="24">
        <v>43</v>
      </c>
      <c r="B47" s="20"/>
      <c r="C47" s="40">
        <v>569</v>
      </c>
      <c r="D47" s="48" t="s">
        <v>40</v>
      </c>
      <c r="E47" s="62">
        <v>0</v>
      </c>
      <c r="F47" s="56">
        <v>0</v>
      </c>
      <c r="G47" s="65">
        <v>0</v>
      </c>
    </row>
    <row r="48" spans="1:7" ht="13.8" x14ac:dyDescent="0.25">
      <c r="A48" s="23">
        <v>44</v>
      </c>
      <c r="B48" s="32">
        <v>57</v>
      </c>
      <c r="C48" s="401" t="s">
        <v>136</v>
      </c>
      <c r="D48" s="401"/>
      <c r="E48" s="57">
        <v>0</v>
      </c>
      <c r="F48" s="57">
        <f t="shared" ref="F48:G48" si="1">SUM(F49:F51)</f>
        <v>0</v>
      </c>
      <c r="G48" s="67">
        <f t="shared" si="1"/>
        <v>0</v>
      </c>
    </row>
    <row r="49" spans="1:7" ht="13.8" x14ac:dyDescent="0.25">
      <c r="A49" s="24">
        <v>45</v>
      </c>
      <c r="B49" s="20"/>
      <c r="C49" s="40">
        <v>571</v>
      </c>
      <c r="D49" s="48" t="s">
        <v>41</v>
      </c>
      <c r="E49" s="62">
        <v>0</v>
      </c>
      <c r="F49" s="56">
        <v>0</v>
      </c>
      <c r="G49" s="65">
        <v>0</v>
      </c>
    </row>
    <row r="50" spans="1:7" ht="13.8" x14ac:dyDescent="0.25">
      <c r="A50" s="24">
        <v>46</v>
      </c>
      <c r="B50" s="20"/>
      <c r="C50" s="40">
        <v>572</v>
      </c>
      <c r="D50" s="48" t="s">
        <v>135</v>
      </c>
      <c r="E50" s="62">
        <v>0</v>
      </c>
      <c r="F50" s="56">
        <v>0</v>
      </c>
      <c r="G50" s="65">
        <v>0</v>
      </c>
    </row>
    <row r="51" spans="1:7" ht="13.8" x14ac:dyDescent="0.25">
      <c r="A51" s="24">
        <v>47</v>
      </c>
      <c r="B51" s="20"/>
      <c r="C51" s="40">
        <v>574</v>
      </c>
      <c r="D51" s="48" t="s">
        <v>42</v>
      </c>
      <c r="E51" s="62">
        <v>0</v>
      </c>
      <c r="F51" s="56">
        <v>0</v>
      </c>
      <c r="G51" s="65">
        <v>0</v>
      </c>
    </row>
    <row r="52" spans="1:7" ht="13.8" x14ac:dyDescent="0.25">
      <c r="A52" s="23">
        <v>48</v>
      </c>
      <c r="B52" s="32">
        <v>59</v>
      </c>
      <c r="C52" s="401" t="s">
        <v>43</v>
      </c>
      <c r="D52" s="360"/>
      <c r="E52" s="57">
        <v>0</v>
      </c>
      <c r="F52" s="57">
        <f t="shared" ref="F52:G52" si="2">SUM(F53:F54)</f>
        <v>0</v>
      </c>
      <c r="G52" s="67">
        <f t="shared" si="2"/>
        <v>0</v>
      </c>
    </row>
    <row r="53" spans="1:7" ht="13.8" x14ac:dyDescent="0.25">
      <c r="A53" s="24">
        <v>49</v>
      </c>
      <c r="B53" s="34"/>
      <c r="C53" s="39">
        <v>591</v>
      </c>
      <c r="D53" s="44" t="s">
        <v>44</v>
      </c>
      <c r="E53" s="62">
        <v>0</v>
      </c>
      <c r="F53" s="56">
        <v>0</v>
      </c>
      <c r="G53" s="65">
        <v>0</v>
      </c>
    </row>
    <row r="54" spans="1:7" ht="14.4" thickBot="1" x14ac:dyDescent="0.3">
      <c r="A54" s="26">
        <v>50</v>
      </c>
      <c r="B54" s="35"/>
      <c r="C54" s="40">
        <v>595</v>
      </c>
      <c r="D54" s="48" t="s">
        <v>45</v>
      </c>
      <c r="E54" s="274">
        <v>0</v>
      </c>
      <c r="F54" s="60">
        <v>0</v>
      </c>
      <c r="G54" s="71">
        <v>0</v>
      </c>
    </row>
    <row r="55" spans="1:7" ht="14.4" thickBot="1" x14ac:dyDescent="0.3">
      <c r="A55" s="27">
        <v>51</v>
      </c>
      <c r="B55" s="362" t="s">
        <v>143</v>
      </c>
      <c r="C55" s="363"/>
      <c r="D55" s="363"/>
      <c r="E55" s="61">
        <f>E56+E62+E67+E72+E82+E87</f>
        <v>19891144</v>
      </c>
      <c r="F55" s="61">
        <f>F56+F62+F67+F72+F82+F87</f>
        <v>19939344</v>
      </c>
      <c r="G55" s="61">
        <f>G56+G62+G67+G72+G82+G87</f>
        <v>19939344</v>
      </c>
    </row>
    <row r="56" spans="1:7" ht="13.8" x14ac:dyDescent="0.25">
      <c r="A56" s="23">
        <v>52</v>
      </c>
      <c r="B56" s="30">
        <v>60</v>
      </c>
      <c r="C56" s="406" t="s">
        <v>46</v>
      </c>
      <c r="D56" s="406"/>
      <c r="E56" s="55">
        <f>SUM(E57:E61)</f>
        <v>3800000</v>
      </c>
      <c r="F56" s="55">
        <f>SUM(F57:F61)</f>
        <v>3850000</v>
      </c>
      <c r="G56" s="55">
        <f>SUM(G57:G61)</f>
        <v>3850000</v>
      </c>
    </row>
    <row r="57" spans="1:7" ht="13.8" x14ac:dyDescent="0.25">
      <c r="A57" s="24">
        <v>53</v>
      </c>
      <c r="B57" s="20"/>
      <c r="C57" s="39">
        <v>601</v>
      </c>
      <c r="D57" s="45" t="s">
        <v>47</v>
      </c>
      <c r="E57" s="62">
        <v>0</v>
      </c>
      <c r="F57" s="56">
        <v>0</v>
      </c>
      <c r="G57" s="65">
        <v>0</v>
      </c>
    </row>
    <row r="58" spans="1:7" ht="13.8" x14ac:dyDescent="0.25">
      <c r="A58" s="24">
        <v>54</v>
      </c>
      <c r="B58" s="20"/>
      <c r="C58" s="39">
        <v>602</v>
      </c>
      <c r="D58" s="45" t="s">
        <v>48</v>
      </c>
      <c r="E58" s="62">
        <v>3800000</v>
      </c>
      <c r="F58" s="56">
        <v>3850000</v>
      </c>
      <c r="G58" s="65">
        <v>3850000</v>
      </c>
    </row>
    <row r="59" spans="1:7" ht="13.8" x14ac:dyDescent="0.25">
      <c r="A59" s="24">
        <v>55</v>
      </c>
      <c r="B59" s="20"/>
      <c r="C59" s="40">
        <v>603</v>
      </c>
      <c r="D59" s="34" t="s">
        <v>49</v>
      </c>
      <c r="E59" s="62">
        <v>0</v>
      </c>
      <c r="F59" s="56">
        <v>0</v>
      </c>
      <c r="G59" s="65">
        <v>0</v>
      </c>
    </row>
    <row r="60" spans="1:7" ht="13.8" x14ac:dyDescent="0.25">
      <c r="A60" s="24">
        <v>56</v>
      </c>
      <c r="B60" s="20"/>
      <c r="C60" s="40">
        <v>604</v>
      </c>
      <c r="D60" s="34" t="s">
        <v>50</v>
      </c>
      <c r="E60" s="62">
        <v>0</v>
      </c>
      <c r="F60" s="56">
        <v>0</v>
      </c>
      <c r="G60" s="65">
        <v>0</v>
      </c>
    </row>
    <row r="61" spans="1:7" ht="13.8" x14ac:dyDescent="0.25">
      <c r="A61" s="24">
        <v>57</v>
      </c>
      <c r="B61" s="20"/>
      <c r="C61" s="40">
        <v>608</v>
      </c>
      <c r="D61" s="34" t="s">
        <v>51</v>
      </c>
      <c r="E61" s="62">
        <v>0</v>
      </c>
      <c r="F61" s="56">
        <v>0</v>
      </c>
      <c r="G61" s="65">
        <v>0</v>
      </c>
    </row>
    <row r="62" spans="1:7" ht="13.8" x14ac:dyDescent="0.25">
      <c r="A62" s="23">
        <v>58</v>
      </c>
      <c r="B62" s="32">
        <v>61</v>
      </c>
      <c r="C62" s="401" t="s">
        <v>52</v>
      </c>
      <c r="D62" s="401"/>
      <c r="E62" s="57">
        <v>0</v>
      </c>
      <c r="F62" s="57">
        <v>0</v>
      </c>
      <c r="G62" s="67">
        <f t="shared" ref="G62" si="3">SUM(G63:G66)</f>
        <v>0</v>
      </c>
    </row>
    <row r="63" spans="1:7" ht="13.8" x14ac:dyDescent="0.25">
      <c r="A63" s="24">
        <v>59</v>
      </c>
      <c r="B63" s="20"/>
      <c r="C63" s="39">
        <v>611</v>
      </c>
      <c r="D63" s="45" t="s">
        <v>53</v>
      </c>
      <c r="E63" s="62">
        <v>0</v>
      </c>
      <c r="F63" s="56">
        <v>0</v>
      </c>
      <c r="G63" s="65">
        <v>0</v>
      </c>
    </row>
    <row r="64" spans="1:7" ht="13.8" x14ac:dyDescent="0.25">
      <c r="A64" s="24">
        <v>60</v>
      </c>
      <c r="B64" s="20"/>
      <c r="C64" s="39">
        <v>612</v>
      </c>
      <c r="D64" s="45" t="s">
        <v>54</v>
      </c>
      <c r="E64" s="62">
        <v>0</v>
      </c>
      <c r="F64" s="56">
        <v>0</v>
      </c>
      <c r="G64" s="65">
        <v>0</v>
      </c>
    </row>
    <row r="65" spans="1:7" ht="13.8" x14ac:dyDescent="0.25">
      <c r="A65" s="24">
        <v>61</v>
      </c>
      <c r="B65" s="20"/>
      <c r="C65" s="39">
        <v>613</v>
      </c>
      <c r="D65" s="45" t="s">
        <v>55</v>
      </c>
      <c r="E65" s="62">
        <v>0</v>
      </c>
      <c r="F65" s="56">
        <v>0</v>
      </c>
      <c r="G65" s="65">
        <v>0</v>
      </c>
    </row>
    <row r="66" spans="1:7" ht="13.8" x14ac:dyDescent="0.25">
      <c r="A66" s="24">
        <v>62</v>
      </c>
      <c r="B66" s="20"/>
      <c r="C66" s="40">
        <v>614</v>
      </c>
      <c r="D66" s="34" t="s">
        <v>56</v>
      </c>
      <c r="E66" s="62">
        <v>0</v>
      </c>
      <c r="F66" s="56">
        <v>0</v>
      </c>
      <c r="G66" s="65">
        <v>0</v>
      </c>
    </row>
    <row r="67" spans="1:7" ht="13.8" x14ac:dyDescent="0.25">
      <c r="A67" s="23">
        <v>63</v>
      </c>
      <c r="B67" s="32">
        <v>62</v>
      </c>
      <c r="C67" s="401" t="s">
        <v>57</v>
      </c>
      <c r="D67" s="401"/>
      <c r="E67" s="57">
        <v>0</v>
      </c>
      <c r="F67" s="57">
        <f t="shared" ref="F67:G67" si="4">SUM(F68:F71)</f>
        <v>0</v>
      </c>
      <c r="G67" s="67">
        <f t="shared" si="4"/>
        <v>0</v>
      </c>
    </row>
    <row r="68" spans="1:7" ht="13.8" x14ac:dyDescent="0.25">
      <c r="A68" s="24">
        <v>64</v>
      </c>
      <c r="B68" s="20"/>
      <c r="C68" s="39">
        <v>621</v>
      </c>
      <c r="D68" s="45" t="s">
        <v>58</v>
      </c>
      <c r="E68" s="62">
        <v>0</v>
      </c>
      <c r="F68" s="56">
        <v>0</v>
      </c>
      <c r="G68" s="65">
        <v>0</v>
      </c>
    </row>
    <row r="69" spans="1:7" ht="13.8" x14ac:dyDescent="0.25">
      <c r="A69" s="24">
        <v>65</v>
      </c>
      <c r="B69" s="20"/>
      <c r="C69" s="39">
        <v>622</v>
      </c>
      <c r="D69" s="45" t="s">
        <v>59</v>
      </c>
      <c r="E69" s="62">
        <v>0</v>
      </c>
      <c r="F69" s="56">
        <v>0</v>
      </c>
      <c r="G69" s="65">
        <v>0</v>
      </c>
    </row>
    <row r="70" spans="1:7" ht="13.8" x14ac:dyDescent="0.25">
      <c r="A70" s="24">
        <v>66</v>
      </c>
      <c r="B70" s="20"/>
      <c r="C70" s="39">
        <v>623</v>
      </c>
      <c r="D70" s="45" t="s">
        <v>60</v>
      </c>
      <c r="E70" s="62">
        <v>0</v>
      </c>
      <c r="F70" s="56">
        <v>0</v>
      </c>
      <c r="G70" s="65">
        <v>0</v>
      </c>
    </row>
    <row r="71" spans="1:7" ht="13.8" x14ac:dyDescent="0.25">
      <c r="A71" s="24">
        <v>67</v>
      </c>
      <c r="B71" s="20"/>
      <c r="C71" s="40">
        <v>624</v>
      </c>
      <c r="D71" s="34" t="s">
        <v>61</v>
      </c>
      <c r="E71" s="62">
        <v>0</v>
      </c>
      <c r="F71" s="56">
        <v>0</v>
      </c>
      <c r="G71" s="65">
        <v>0</v>
      </c>
    </row>
    <row r="72" spans="1:7" ht="13.8" x14ac:dyDescent="0.25">
      <c r="A72" s="23">
        <v>68</v>
      </c>
      <c r="B72" s="32">
        <v>64</v>
      </c>
      <c r="C72" s="401" t="s">
        <v>62</v>
      </c>
      <c r="D72" s="401"/>
      <c r="E72" s="57">
        <f>SUM(E73:E81)</f>
        <v>101800</v>
      </c>
      <c r="F72" s="57">
        <f>SUM(F73:F81)</f>
        <v>100000</v>
      </c>
      <c r="G72" s="57">
        <f>SUM(G73:G81)</f>
        <v>100000</v>
      </c>
    </row>
    <row r="73" spans="1:7" ht="13.8" x14ac:dyDescent="0.25">
      <c r="A73" s="24">
        <v>69</v>
      </c>
      <c r="B73" s="20"/>
      <c r="C73" s="39">
        <v>641</v>
      </c>
      <c r="D73" s="45" t="s">
        <v>22</v>
      </c>
      <c r="E73" s="273">
        <v>0</v>
      </c>
      <c r="F73" s="59">
        <v>0</v>
      </c>
      <c r="G73" s="70">
        <v>0</v>
      </c>
    </row>
    <row r="74" spans="1:7" ht="13.8" x14ac:dyDescent="0.25">
      <c r="A74" s="24">
        <v>70</v>
      </c>
      <c r="B74" s="20"/>
      <c r="C74" s="39">
        <v>642</v>
      </c>
      <c r="D74" s="45" t="s">
        <v>23</v>
      </c>
      <c r="E74" s="273">
        <v>0</v>
      </c>
      <c r="F74" s="59">
        <v>0</v>
      </c>
      <c r="G74" s="70">
        <v>0</v>
      </c>
    </row>
    <row r="75" spans="1:7" ht="13.8" x14ac:dyDescent="0.25">
      <c r="A75" s="24">
        <v>71</v>
      </c>
      <c r="B75" s="20"/>
      <c r="C75" s="39">
        <v>643</v>
      </c>
      <c r="D75" s="45" t="s">
        <v>63</v>
      </c>
      <c r="E75" s="273">
        <v>0</v>
      </c>
      <c r="F75" s="59">
        <v>0</v>
      </c>
      <c r="G75" s="70">
        <v>0</v>
      </c>
    </row>
    <row r="76" spans="1:7" ht="13.8" x14ac:dyDescent="0.25">
      <c r="A76" s="24">
        <v>72</v>
      </c>
      <c r="B76" s="20"/>
      <c r="C76" s="39">
        <v>644</v>
      </c>
      <c r="D76" s="44" t="s">
        <v>64</v>
      </c>
      <c r="E76" s="62">
        <v>0</v>
      </c>
      <c r="F76" s="56">
        <v>0</v>
      </c>
      <c r="G76" s="65">
        <v>0</v>
      </c>
    </row>
    <row r="77" spans="1:7" ht="13.8" x14ac:dyDescent="0.25">
      <c r="A77" s="28">
        <v>73</v>
      </c>
      <c r="B77" s="20"/>
      <c r="C77" s="39">
        <v>645</v>
      </c>
      <c r="D77" s="44" t="s">
        <v>131</v>
      </c>
      <c r="E77" s="62">
        <v>0</v>
      </c>
      <c r="F77" s="56">
        <v>0</v>
      </c>
      <c r="G77" s="65">
        <v>0</v>
      </c>
    </row>
    <row r="78" spans="1:7" ht="13.8" x14ac:dyDescent="0.25">
      <c r="A78" s="24">
        <v>74</v>
      </c>
      <c r="B78" s="20"/>
      <c r="C78" s="39">
        <v>646</v>
      </c>
      <c r="D78" s="44" t="s">
        <v>130</v>
      </c>
      <c r="E78" s="62">
        <v>0</v>
      </c>
      <c r="F78" s="56">
        <v>0</v>
      </c>
      <c r="G78" s="65">
        <v>0</v>
      </c>
    </row>
    <row r="79" spans="1:7" ht="13.8" x14ac:dyDescent="0.25">
      <c r="A79" s="24">
        <v>75</v>
      </c>
      <c r="B79" s="20"/>
      <c r="C79" s="39">
        <v>647</v>
      </c>
      <c r="D79" s="44" t="s">
        <v>65</v>
      </c>
      <c r="E79" s="62">
        <v>0</v>
      </c>
      <c r="F79" s="56">
        <v>0</v>
      </c>
      <c r="G79" s="65">
        <v>0</v>
      </c>
    </row>
    <row r="80" spans="1:7" ht="13.8" x14ac:dyDescent="0.25">
      <c r="A80" s="24">
        <v>76</v>
      </c>
      <c r="B80" s="20"/>
      <c r="C80" s="39">
        <v>648</v>
      </c>
      <c r="D80" s="44" t="s">
        <v>66</v>
      </c>
      <c r="E80" s="62">
        <v>0</v>
      </c>
      <c r="F80" s="56">
        <v>0</v>
      </c>
      <c r="G80" s="65">
        <v>0</v>
      </c>
    </row>
    <row r="81" spans="1:7" ht="13.8" x14ac:dyDescent="0.25">
      <c r="A81" s="24">
        <v>77</v>
      </c>
      <c r="B81" s="20"/>
      <c r="C81" s="40">
        <v>649</v>
      </c>
      <c r="D81" s="48" t="s">
        <v>67</v>
      </c>
      <c r="E81" s="62">
        <v>101800</v>
      </c>
      <c r="F81" s="56">
        <v>100000</v>
      </c>
      <c r="G81" s="65">
        <v>100000</v>
      </c>
    </row>
    <row r="82" spans="1:7" ht="13.8" x14ac:dyDescent="0.25">
      <c r="A82" s="23">
        <v>78</v>
      </c>
      <c r="B82" s="32">
        <v>66</v>
      </c>
      <c r="C82" s="401" t="s">
        <v>68</v>
      </c>
      <c r="D82" s="401"/>
      <c r="E82" s="57">
        <f>SUM(E83:E86)</f>
        <v>200</v>
      </c>
      <c r="F82" s="57">
        <f>SUM(F83:F86)</f>
        <v>200</v>
      </c>
      <c r="G82" s="67">
        <f t="shared" ref="G82" si="5">SUM(G83:G86)</f>
        <v>200</v>
      </c>
    </row>
    <row r="83" spans="1:7" ht="13.8" x14ac:dyDescent="0.25">
      <c r="A83" s="24">
        <v>79</v>
      </c>
      <c r="B83" s="20"/>
      <c r="C83" s="39">
        <v>662</v>
      </c>
      <c r="D83" s="45" t="s">
        <v>37</v>
      </c>
      <c r="E83" s="62">
        <v>200</v>
      </c>
      <c r="F83" s="56">
        <v>200</v>
      </c>
      <c r="G83" s="65">
        <v>200</v>
      </c>
    </row>
    <row r="84" spans="1:7" ht="13.8" x14ac:dyDescent="0.25">
      <c r="A84" s="24">
        <v>80</v>
      </c>
      <c r="B84" s="20"/>
      <c r="C84" s="39">
        <v>663</v>
      </c>
      <c r="D84" s="45" t="s">
        <v>69</v>
      </c>
      <c r="E84" s="62">
        <v>0</v>
      </c>
      <c r="F84" s="56">
        <v>0</v>
      </c>
      <c r="G84" s="65"/>
    </row>
    <row r="85" spans="1:7" ht="13.8" x14ac:dyDescent="0.25">
      <c r="A85" s="24">
        <v>81</v>
      </c>
      <c r="B85" s="20"/>
      <c r="C85" s="39">
        <v>664</v>
      </c>
      <c r="D85" s="45" t="s">
        <v>70</v>
      </c>
      <c r="E85" s="62">
        <v>0</v>
      </c>
      <c r="F85" s="56">
        <v>0</v>
      </c>
      <c r="G85" s="65"/>
    </row>
    <row r="86" spans="1:7" ht="13.8" x14ac:dyDescent="0.25">
      <c r="A86" s="24">
        <v>82</v>
      </c>
      <c r="B86" s="20"/>
      <c r="C86" s="39">
        <v>669</v>
      </c>
      <c r="D86" s="45" t="s">
        <v>71</v>
      </c>
      <c r="E86" s="62">
        <v>0</v>
      </c>
      <c r="F86" s="56">
        <v>0</v>
      </c>
      <c r="G86" s="65"/>
    </row>
    <row r="87" spans="1:7" ht="13.8" x14ac:dyDescent="0.25">
      <c r="A87" s="23">
        <v>83</v>
      </c>
      <c r="B87" s="32">
        <v>67</v>
      </c>
      <c r="C87" s="401" t="s">
        <v>145</v>
      </c>
      <c r="D87" s="401"/>
      <c r="E87" s="57">
        <f>SUM(E88:E92)</f>
        <v>15989144</v>
      </c>
      <c r="F87" s="57">
        <f>SUM(F88:F92)</f>
        <v>15989144</v>
      </c>
      <c r="G87" s="57">
        <f>SUM(G88:G92)</f>
        <v>15989144</v>
      </c>
    </row>
    <row r="88" spans="1:7" ht="13.8" x14ac:dyDescent="0.25">
      <c r="A88" s="24">
        <v>84</v>
      </c>
      <c r="B88" s="20"/>
      <c r="C88" s="39">
        <v>672</v>
      </c>
      <c r="D88" s="45" t="s">
        <v>148</v>
      </c>
      <c r="E88" s="62">
        <f>'P1 přehled NV a'!G89</f>
        <v>10977144</v>
      </c>
      <c r="F88" s="56">
        <v>10977144</v>
      </c>
      <c r="G88" s="65">
        <v>10977144</v>
      </c>
    </row>
    <row r="89" spans="1:7" ht="13.8" x14ac:dyDescent="0.25">
      <c r="A89" s="25">
        <v>85</v>
      </c>
      <c r="B89" s="20"/>
      <c r="C89" s="40">
        <v>672</v>
      </c>
      <c r="D89" s="51" t="s">
        <v>149</v>
      </c>
      <c r="E89" s="274">
        <f>'P1 přehled NV a'!G91</f>
        <v>5012000</v>
      </c>
      <c r="F89" s="60">
        <v>5012000</v>
      </c>
      <c r="G89" s="71">
        <v>5012000</v>
      </c>
    </row>
    <row r="90" spans="1:7" ht="13.8" x14ac:dyDescent="0.25">
      <c r="A90" s="25">
        <v>86</v>
      </c>
      <c r="B90" s="20"/>
      <c r="C90" s="40">
        <v>672</v>
      </c>
      <c r="D90" s="51" t="s">
        <v>150</v>
      </c>
      <c r="E90" s="274">
        <f>'P1 přehled NV a'!G92</f>
        <v>0</v>
      </c>
      <c r="F90" s="60">
        <v>0</v>
      </c>
      <c r="G90" s="71">
        <v>0</v>
      </c>
    </row>
    <row r="91" spans="1:7" ht="13.8" x14ac:dyDescent="0.25">
      <c r="A91" s="25">
        <v>87</v>
      </c>
      <c r="B91" s="20"/>
      <c r="C91" s="40">
        <v>672</v>
      </c>
      <c r="D91" s="51" t="s">
        <v>151</v>
      </c>
      <c r="E91" s="274">
        <f>'P1 přehled NV a'!G93</f>
        <v>0</v>
      </c>
      <c r="F91" s="60">
        <v>0</v>
      </c>
      <c r="G91" s="71">
        <v>0</v>
      </c>
    </row>
    <row r="92" spans="1:7" ht="14.4" thickBot="1" x14ac:dyDescent="0.3">
      <c r="A92" s="26">
        <v>88</v>
      </c>
      <c r="B92" s="20"/>
      <c r="C92" s="40">
        <v>674</v>
      </c>
      <c r="D92" s="51" t="s">
        <v>132</v>
      </c>
      <c r="E92" s="274">
        <f>'P1 přehled NV a'!G94</f>
        <v>0</v>
      </c>
      <c r="F92" s="60">
        <v>0</v>
      </c>
      <c r="G92" s="71">
        <v>0</v>
      </c>
    </row>
    <row r="93" spans="1:7" ht="14.4" thickBot="1" x14ac:dyDescent="0.3">
      <c r="A93" s="27">
        <v>89</v>
      </c>
      <c r="B93" s="36" t="s">
        <v>144</v>
      </c>
      <c r="C93" s="41"/>
      <c r="D93" s="52"/>
      <c r="E93" s="61">
        <f>E5-E55</f>
        <v>0</v>
      </c>
      <c r="F93" s="61">
        <f>F5-F55</f>
        <v>0</v>
      </c>
      <c r="G93" s="61">
        <f>G5-G55</f>
        <v>0</v>
      </c>
    </row>
  </sheetData>
  <mergeCells count="16">
    <mergeCell ref="C67:D67"/>
    <mergeCell ref="C72:D72"/>
    <mergeCell ref="C82:D82"/>
    <mergeCell ref="C87:D87"/>
    <mergeCell ref="C43:D43"/>
    <mergeCell ref="C48:D48"/>
    <mergeCell ref="C52:D52"/>
    <mergeCell ref="B55:D55"/>
    <mergeCell ref="C56:D56"/>
    <mergeCell ref="C62:D62"/>
    <mergeCell ref="C34:D34"/>
    <mergeCell ref="B5:D5"/>
    <mergeCell ref="C11:D11"/>
    <mergeCell ref="C16:D16"/>
    <mergeCell ref="C22:D22"/>
    <mergeCell ref="C26:D26"/>
  </mergeCells>
  <pageMargins left="0.7" right="0.7" top="0.78740157499999996" bottom="0.78740157499999996" header="0.3" footer="0.3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293FC-5022-43FC-B81E-15A34F40B4F0}">
  <dimension ref="A1:K223"/>
  <sheetViews>
    <sheetView topLeftCell="A106" workbookViewId="0">
      <selection activeCell="F12" sqref="F12"/>
    </sheetView>
  </sheetViews>
  <sheetFormatPr defaultColWidth="9.109375" defaultRowHeight="14.4" x14ac:dyDescent="0.3"/>
  <cols>
    <col min="1" max="1" width="5" style="345" customWidth="1"/>
    <col min="2" max="4" width="9.109375" style="345"/>
    <col min="5" max="5" width="37" style="345" customWidth="1"/>
    <col min="6" max="6" width="12.109375" style="346" customWidth="1"/>
    <col min="7" max="7" width="33.88671875" style="345" customWidth="1"/>
    <col min="8" max="16384" width="9.109375" style="345"/>
  </cols>
  <sheetData>
    <row r="1" spans="1:11" s="286" customFormat="1" ht="14.1" customHeight="1" x14ac:dyDescent="0.3">
      <c r="A1" s="379" t="s">
        <v>274</v>
      </c>
      <c r="B1" s="379"/>
      <c r="C1" s="379"/>
      <c r="D1" s="379"/>
      <c r="E1" s="379"/>
      <c r="F1" s="379"/>
      <c r="G1" s="379"/>
      <c r="H1" s="285"/>
      <c r="I1" s="285"/>
      <c r="J1" s="285"/>
      <c r="K1" s="285"/>
    </row>
    <row r="2" spans="1:11" s="286" customFormat="1" ht="13.5" customHeight="1" x14ac:dyDescent="0.3">
      <c r="A2" s="380" t="s">
        <v>283</v>
      </c>
      <c r="B2" s="380"/>
      <c r="C2" s="380"/>
      <c r="D2" s="380"/>
      <c r="E2" s="380"/>
      <c r="F2" s="380"/>
      <c r="G2" s="380"/>
      <c r="H2" s="285"/>
      <c r="I2" s="285"/>
      <c r="J2" s="285"/>
      <c r="K2" s="285"/>
    </row>
    <row r="3" spans="1:11" s="289" customFormat="1" ht="13.5" customHeight="1" thickBot="1" x14ac:dyDescent="0.35">
      <c r="A3" s="287"/>
      <c r="B3" s="287"/>
      <c r="C3" s="287"/>
      <c r="D3" s="287"/>
      <c r="E3" s="287"/>
      <c r="F3" s="287"/>
      <c r="G3" s="288"/>
      <c r="H3" s="288"/>
      <c r="I3" s="288"/>
      <c r="J3" s="288"/>
      <c r="K3" s="288"/>
    </row>
    <row r="4" spans="1:11" s="286" customFormat="1" ht="18" customHeight="1" thickBot="1" x14ac:dyDescent="0.35">
      <c r="A4" s="290" t="s">
        <v>0</v>
      </c>
      <c r="B4" s="291"/>
      <c r="C4" s="292" t="s">
        <v>265</v>
      </c>
      <c r="D4" s="292" t="s">
        <v>266</v>
      </c>
      <c r="E4" s="292" t="s">
        <v>2</v>
      </c>
      <c r="F4" s="293" t="s">
        <v>286</v>
      </c>
      <c r="G4" s="294" t="s">
        <v>267</v>
      </c>
    </row>
    <row r="5" spans="1:11" s="286" customFormat="1" ht="12.75" customHeight="1" thickBot="1" x14ac:dyDescent="0.35">
      <c r="A5" s="350">
        <v>1</v>
      </c>
      <c r="B5" s="376" t="s">
        <v>142</v>
      </c>
      <c r="C5" s="377"/>
      <c r="D5" s="377"/>
      <c r="E5" s="378"/>
      <c r="F5" s="351">
        <f>F6+F42+F68+F74+F78+F86+F95+F100+F104</f>
        <v>19891144</v>
      </c>
      <c r="G5" s="352"/>
    </row>
    <row r="6" spans="1:11" s="286" customFormat="1" ht="12.75" customHeight="1" x14ac:dyDescent="0.3">
      <c r="A6" s="353">
        <v>2</v>
      </c>
      <c r="B6" s="354">
        <v>50</v>
      </c>
      <c r="C6" s="334" t="s">
        <v>3</v>
      </c>
      <c r="D6" s="335"/>
      <c r="E6" s="336"/>
      <c r="F6" s="355">
        <f>F7+F35+F38+F40</f>
        <v>2150284</v>
      </c>
      <c r="G6" s="299"/>
    </row>
    <row r="7" spans="1:11" s="286" customFormat="1" x14ac:dyDescent="0.3">
      <c r="A7" s="300">
        <v>3</v>
      </c>
      <c r="B7" s="347"/>
      <c r="C7" s="301">
        <v>501</v>
      </c>
      <c r="D7" s="302" t="s">
        <v>263</v>
      </c>
      <c r="E7" s="303" t="s">
        <v>4</v>
      </c>
      <c r="F7" s="304">
        <f>SUM(F8:F34)</f>
        <v>750284</v>
      </c>
      <c r="G7" s="305"/>
    </row>
    <row r="8" spans="1:11" s="286" customFormat="1" x14ac:dyDescent="0.3">
      <c r="A8" s="300"/>
      <c r="B8" s="347"/>
      <c r="C8" s="301"/>
      <c r="D8" s="302">
        <v>300</v>
      </c>
      <c r="E8" s="303" t="s">
        <v>287</v>
      </c>
      <c r="F8" s="304">
        <v>10000</v>
      </c>
      <c r="G8" s="305"/>
    </row>
    <row r="9" spans="1:11" s="286" customFormat="1" x14ac:dyDescent="0.3">
      <c r="A9" s="300"/>
      <c r="B9" s="347"/>
      <c r="C9" s="301"/>
      <c r="D9" s="302">
        <v>301</v>
      </c>
      <c r="E9" s="303" t="s">
        <v>288</v>
      </c>
      <c r="F9" s="304">
        <v>14000</v>
      </c>
      <c r="G9" s="305"/>
    </row>
    <row r="10" spans="1:11" s="286" customFormat="1" x14ac:dyDescent="0.3">
      <c r="A10" s="300"/>
      <c r="B10" s="347"/>
      <c r="C10" s="301"/>
      <c r="D10" s="302">
        <v>302</v>
      </c>
      <c r="E10" s="303" t="s">
        <v>289</v>
      </c>
      <c r="F10" s="304">
        <v>32000</v>
      </c>
      <c r="G10" s="305"/>
    </row>
    <row r="11" spans="1:11" s="286" customFormat="1" x14ac:dyDescent="0.3">
      <c r="A11" s="300"/>
      <c r="B11" s="347"/>
      <c r="C11" s="301"/>
      <c r="D11" s="302">
        <v>303</v>
      </c>
      <c r="E11" s="303" t="s">
        <v>290</v>
      </c>
      <c r="F11" s="304">
        <v>60000</v>
      </c>
      <c r="G11" s="305"/>
    </row>
    <row r="12" spans="1:11" s="286" customFormat="1" x14ac:dyDescent="0.3">
      <c r="A12" s="300"/>
      <c r="B12" s="347"/>
      <c r="C12" s="301"/>
      <c r="D12" s="302">
        <v>304</v>
      </c>
      <c r="E12" s="303" t="s">
        <v>291</v>
      </c>
      <c r="F12" s="304">
        <v>10000</v>
      </c>
      <c r="G12" s="305"/>
    </row>
    <row r="13" spans="1:11" s="286" customFormat="1" x14ac:dyDescent="0.3">
      <c r="A13" s="300"/>
      <c r="B13" s="347"/>
      <c r="C13" s="301"/>
      <c r="D13" s="302">
        <v>305</v>
      </c>
      <c r="E13" s="303" t="s">
        <v>292</v>
      </c>
      <c r="F13" s="304">
        <v>50000</v>
      </c>
      <c r="G13" s="305"/>
    </row>
    <row r="14" spans="1:11" s="286" customFormat="1" x14ac:dyDescent="0.3">
      <c r="A14" s="300"/>
      <c r="B14" s="347"/>
      <c r="C14" s="301"/>
      <c r="D14" s="302">
        <v>306</v>
      </c>
      <c r="E14" s="303" t="s">
        <v>293</v>
      </c>
      <c r="F14" s="304">
        <v>55000</v>
      </c>
      <c r="G14" s="305"/>
    </row>
    <row r="15" spans="1:11" s="286" customFormat="1" x14ac:dyDescent="0.3">
      <c r="A15" s="300"/>
      <c r="B15" s="347"/>
      <c r="C15" s="301"/>
      <c r="D15" s="302">
        <v>307</v>
      </c>
      <c r="E15" s="303" t="s">
        <v>294</v>
      </c>
      <c r="F15" s="304">
        <v>10000</v>
      </c>
      <c r="G15" s="305"/>
    </row>
    <row r="16" spans="1:11" s="286" customFormat="1" x14ac:dyDescent="0.3">
      <c r="A16" s="300"/>
      <c r="B16" s="347"/>
      <c r="C16" s="301"/>
      <c r="D16" s="302">
        <v>308</v>
      </c>
      <c r="E16" s="303" t="s">
        <v>295</v>
      </c>
      <c r="F16" s="304">
        <v>5000</v>
      </c>
      <c r="G16" s="305"/>
    </row>
    <row r="17" spans="1:7" s="286" customFormat="1" x14ac:dyDescent="0.3">
      <c r="A17" s="300"/>
      <c r="B17" s="347"/>
      <c r="C17" s="301"/>
      <c r="D17" s="302">
        <v>309</v>
      </c>
      <c r="E17" s="303" t="s">
        <v>296</v>
      </c>
      <c r="F17" s="304">
        <v>5000</v>
      </c>
      <c r="G17" s="305"/>
    </row>
    <row r="18" spans="1:7" s="286" customFormat="1" x14ac:dyDescent="0.3">
      <c r="A18" s="300"/>
      <c r="B18" s="347"/>
      <c r="C18" s="301"/>
      <c r="D18" s="302">
        <v>310</v>
      </c>
      <c r="E18" s="303" t="s">
        <v>297</v>
      </c>
      <c r="F18" s="304">
        <v>10000</v>
      </c>
      <c r="G18" s="305"/>
    </row>
    <row r="19" spans="1:7" s="286" customFormat="1" x14ac:dyDescent="0.3">
      <c r="A19" s="300"/>
      <c r="B19" s="347"/>
      <c r="C19" s="301"/>
      <c r="D19" s="302">
        <v>311</v>
      </c>
      <c r="E19" s="303" t="s">
        <v>298</v>
      </c>
      <c r="F19" s="304">
        <v>25000</v>
      </c>
      <c r="G19" s="305"/>
    </row>
    <row r="20" spans="1:7" s="286" customFormat="1" x14ac:dyDescent="0.3">
      <c r="A20" s="300"/>
      <c r="B20" s="347"/>
      <c r="C20" s="301"/>
      <c r="D20" s="302">
        <v>312</v>
      </c>
      <c r="E20" s="303" t="s">
        <v>299</v>
      </c>
      <c r="F20" s="304">
        <v>10000</v>
      </c>
      <c r="G20" s="305"/>
    </row>
    <row r="21" spans="1:7" s="286" customFormat="1" x14ac:dyDescent="0.3">
      <c r="A21" s="300"/>
      <c r="B21" s="347"/>
      <c r="C21" s="301"/>
      <c r="D21" s="302">
        <v>313</v>
      </c>
      <c r="E21" s="303" t="s">
        <v>300</v>
      </c>
      <c r="F21" s="304">
        <v>5000</v>
      </c>
      <c r="G21" s="305"/>
    </row>
    <row r="22" spans="1:7" s="286" customFormat="1" x14ac:dyDescent="0.3">
      <c r="A22" s="300"/>
      <c r="B22" s="347"/>
      <c r="C22" s="301"/>
      <c r="D22" s="302">
        <v>314</v>
      </c>
      <c r="E22" s="303" t="s">
        <v>301</v>
      </c>
      <c r="F22" s="304">
        <v>5000</v>
      </c>
      <c r="G22" s="305"/>
    </row>
    <row r="23" spans="1:7" s="286" customFormat="1" x14ac:dyDescent="0.3">
      <c r="A23" s="300"/>
      <c r="B23" s="347"/>
      <c r="C23" s="301"/>
      <c r="D23" s="302">
        <v>315</v>
      </c>
      <c r="E23" s="303" t="s">
        <v>302</v>
      </c>
      <c r="F23" s="304">
        <v>10000</v>
      </c>
      <c r="G23" s="305"/>
    </row>
    <row r="24" spans="1:7" s="286" customFormat="1" x14ac:dyDescent="0.3">
      <c r="A24" s="300"/>
      <c r="B24" s="347"/>
      <c r="C24" s="301"/>
      <c r="D24" s="302">
        <v>316</v>
      </c>
      <c r="E24" s="303" t="s">
        <v>303</v>
      </c>
      <c r="F24" s="304">
        <v>10000</v>
      </c>
      <c r="G24" s="305"/>
    </row>
    <row r="25" spans="1:7" s="286" customFormat="1" x14ac:dyDescent="0.3">
      <c r="A25" s="300"/>
      <c r="B25" s="347"/>
      <c r="C25" s="301"/>
      <c r="D25" s="302">
        <v>319</v>
      </c>
      <c r="E25" s="303" t="s">
        <v>304</v>
      </c>
      <c r="F25" s="304">
        <v>5000</v>
      </c>
      <c r="G25" s="305"/>
    </row>
    <row r="26" spans="1:7" s="286" customFormat="1" x14ac:dyDescent="0.3">
      <c r="A26" s="300"/>
      <c r="B26" s="347"/>
      <c r="C26" s="301"/>
      <c r="D26" s="302">
        <v>320</v>
      </c>
      <c r="E26" s="303" t="s">
        <v>305</v>
      </c>
      <c r="F26" s="304">
        <v>5000</v>
      </c>
      <c r="G26" s="305"/>
    </row>
    <row r="27" spans="1:7" s="286" customFormat="1" x14ac:dyDescent="0.3">
      <c r="A27" s="300"/>
      <c r="B27" s="347"/>
      <c r="C27" s="301"/>
      <c r="D27" s="302">
        <v>321</v>
      </c>
      <c r="E27" s="303" t="s">
        <v>306</v>
      </c>
      <c r="F27" s="304">
        <v>8000</v>
      </c>
      <c r="G27" s="305"/>
    </row>
    <row r="28" spans="1:7" s="286" customFormat="1" x14ac:dyDescent="0.3">
      <c r="A28" s="300"/>
      <c r="B28" s="347"/>
      <c r="C28" s="301"/>
      <c r="D28" s="302">
        <v>323</v>
      </c>
      <c r="E28" s="303" t="s">
        <v>307</v>
      </c>
      <c r="F28" s="304">
        <v>10000</v>
      </c>
      <c r="G28" s="305"/>
    </row>
    <row r="29" spans="1:7" s="286" customFormat="1" x14ac:dyDescent="0.3">
      <c r="A29" s="300"/>
      <c r="B29" s="347"/>
      <c r="C29" s="301"/>
      <c r="D29" s="302">
        <v>330</v>
      </c>
      <c r="E29" s="303" t="s">
        <v>308</v>
      </c>
      <c r="F29" s="304">
        <v>330000</v>
      </c>
      <c r="G29" s="305"/>
    </row>
    <row r="30" spans="1:7" s="286" customFormat="1" x14ac:dyDescent="0.3">
      <c r="A30" s="300"/>
      <c r="B30" s="347"/>
      <c r="C30" s="301"/>
      <c r="D30" s="302">
        <v>331</v>
      </c>
      <c r="E30" s="303" t="s">
        <v>309</v>
      </c>
      <c r="F30" s="304">
        <v>50000</v>
      </c>
      <c r="G30" s="305"/>
    </row>
    <row r="31" spans="1:7" s="286" customFormat="1" x14ac:dyDescent="0.3">
      <c r="A31" s="300"/>
      <c r="B31" s="347"/>
      <c r="C31" s="301"/>
      <c r="D31" s="302">
        <v>336</v>
      </c>
      <c r="E31" s="303" t="s">
        <v>310</v>
      </c>
      <c r="F31" s="304">
        <v>5000</v>
      </c>
      <c r="G31" s="305"/>
    </row>
    <row r="32" spans="1:7" s="286" customFormat="1" x14ac:dyDescent="0.3">
      <c r="A32" s="300"/>
      <c r="B32" s="347"/>
      <c r="C32" s="301"/>
      <c r="D32" s="302">
        <v>337</v>
      </c>
      <c r="E32" s="303" t="s">
        <v>311</v>
      </c>
      <c r="F32" s="304">
        <v>3284</v>
      </c>
      <c r="G32" s="305"/>
    </row>
    <row r="33" spans="1:7" s="286" customFormat="1" x14ac:dyDescent="0.3">
      <c r="A33" s="300"/>
      <c r="B33" s="347"/>
      <c r="C33" s="301"/>
      <c r="D33" s="302">
        <v>338</v>
      </c>
      <c r="E33" s="303" t="s">
        <v>312</v>
      </c>
      <c r="F33" s="304">
        <v>3000</v>
      </c>
      <c r="G33" s="305"/>
    </row>
    <row r="34" spans="1:7" s="286" customFormat="1" x14ac:dyDescent="0.3">
      <c r="A34" s="300"/>
      <c r="B34" s="347"/>
      <c r="C34" s="301"/>
      <c r="D34" s="302">
        <v>340</v>
      </c>
      <c r="E34" s="303" t="s">
        <v>313</v>
      </c>
      <c r="F34" s="304">
        <v>5000</v>
      </c>
      <c r="G34" s="305"/>
    </row>
    <row r="35" spans="1:7" s="286" customFormat="1" x14ac:dyDescent="0.3">
      <c r="A35" s="300">
        <v>4</v>
      </c>
      <c r="B35" s="347"/>
      <c r="C35" s="301">
        <v>502</v>
      </c>
      <c r="D35" s="306" t="s">
        <v>263</v>
      </c>
      <c r="E35" s="307" t="s">
        <v>146</v>
      </c>
      <c r="F35" s="304">
        <f>SUM(F36:F37)</f>
        <v>1250000</v>
      </c>
      <c r="G35" s="305"/>
    </row>
    <row r="36" spans="1:7" s="286" customFormat="1" x14ac:dyDescent="0.3">
      <c r="A36" s="300"/>
      <c r="B36" s="347"/>
      <c r="C36" s="301"/>
      <c r="D36" s="301">
        <v>300</v>
      </c>
      <c r="E36" s="308" t="s">
        <v>314</v>
      </c>
      <c r="F36" s="309">
        <v>230000</v>
      </c>
      <c r="G36" s="305"/>
    </row>
    <row r="37" spans="1:7" s="286" customFormat="1" x14ac:dyDescent="0.3">
      <c r="A37" s="300"/>
      <c r="B37" s="347"/>
      <c r="C37" s="301"/>
      <c r="D37" s="301">
        <v>320</v>
      </c>
      <c r="E37" s="308" t="s">
        <v>315</v>
      </c>
      <c r="F37" s="309">
        <v>1020000</v>
      </c>
      <c r="G37" s="305"/>
    </row>
    <row r="38" spans="1:7" s="286" customFormat="1" x14ac:dyDescent="0.3">
      <c r="A38" s="300">
        <v>5</v>
      </c>
      <c r="B38" s="347"/>
      <c r="C38" s="301">
        <v>503</v>
      </c>
      <c r="D38" s="301" t="s">
        <v>263</v>
      </c>
      <c r="E38" s="308" t="s">
        <v>147</v>
      </c>
      <c r="F38" s="304">
        <f>SUM(F39:F39)</f>
        <v>150000</v>
      </c>
      <c r="G38" s="305"/>
    </row>
    <row r="39" spans="1:7" s="286" customFormat="1" x14ac:dyDescent="0.3">
      <c r="A39" s="300"/>
      <c r="B39" s="347"/>
      <c r="C39" s="301"/>
      <c r="D39" s="301">
        <v>310</v>
      </c>
      <c r="E39" s="308" t="s">
        <v>316</v>
      </c>
      <c r="F39" s="309">
        <v>150000</v>
      </c>
      <c r="G39" s="305"/>
    </row>
    <row r="40" spans="1:7" s="286" customFormat="1" x14ac:dyDescent="0.3">
      <c r="A40" s="300">
        <v>6</v>
      </c>
      <c r="B40" s="347"/>
      <c r="C40" s="301">
        <v>504</v>
      </c>
      <c r="D40" s="301" t="s">
        <v>263</v>
      </c>
      <c r="E40" s="310" t="s">
        <v>5</v>
      </c>
      <c r="F40" s="304">
        <f>SUM(F41:F41)</f>
        <v>0</v>
      </c>
      <c r="G40" s="305"/>
    </row>
    <row r="41" spans="1:7" s="286" customFormat="1" x14ac:dyDescent="0.3">
      <c r="A41" s="300"/>
      <c r="B41" s="347"/>
      <c r="C41" s="301"/>
      <c r="D41" s="301"/>
      <c r="E41" s="310"/>
      <c r="F41" s="309">
        <v>0</v>
      </c>
      <c r="G41" s="305"/>
    </row>
    <row r="42" spans="1:7" s="286" customFormat="1" x14ac:dyDescent="0.3">
      <c r="A42" s="296">
        <v>7</v>
      </c>
      <c r="B42" s="311">
        <v>51</v>
      </c>
      <c r="C42" s="367" t="s">
        <v>6</v>
      </c>
      <c r="D42" s="368"/>
      <c r="E42" s="369"/>
      <c r="F42" s="312">
        <f>F43+F46+F48+F50</f>
        <v>1415000</v>
      </c>
      <c r="G42" s="313"/>
    </row>
    <row r="43" spans="1:7" s="286" customFormat="1" x14ac:dyDescent="0.3">
      <c r="A43" s="300">
        <v>8</v>
      </c>
      <c r="B43" s="347"/>
      <c r="C43" s="301">
        <v>511</v>
      </c>
      <c r="D43" s="314" t="s">
        <v>263</v>
      </c>
      <c r="E43" s="315" t="s">
        <v>7</v>
      </c>
      <c r="F43" s="304">
        <f>SUM(F44:F45)</f>
        <v>335000</v>
      </c>
      <c r="G43" s="305"/>
    </row>
    <row r="44" spans="1:7" s="286" customFormat="1" x14ac:dyDescent="0.3">
      <c r="A44" s="300"/>
      <c r="B44" s="347"/>
      <c r="C44" s="301"/>
      <c r="D44" s="314">
        <v>300</v>
      </c>
      <c r="E44" s="315" t="s">
        <v>317</v>
      </c>
      <c r="F44" s="304">
        <v>285000</v>
      </c>
      <c r="G44" s="305"/>
    </row>
    <row r="45" spans="1:7" s="286" customFormat="1" x14ac:dyDescent="0.3">
      <c r="A45" s="300"/>
      <c r="B45" s="347"/>
      <c r="C45" s="301"/>
      <c r="D45" s="301">
        <v>310</v>
      </c>
      <c r="E45" s="308" t="s">
        <v>318</v>
      </c>
      <c r="F45" s="309">
        <v>50000</v>
      </c>
      <c r="G45" s="305"/>
    </row>
    <row r="46" spans="1:7" s="286" customFormat="1" x14ac:dyDescent="0.3">
      <c r="A46" s="300">
        <v>9</v>
      </c>
      <c r="B46" s="347"/>
      <c r="C46" s="301">
        <v>512</v>
      </c>
      <c r="D46" s="301" t="s">
        <v>263</v>
      </c>
      <c r="E46" s="308" t="s">
        <v>8</v>
      </c>
      <c r="F46" s="309">
        <f>SUM(F47)</f>
        <v>30000</v>
      </c>
      <c r="G46" s="305"/>
    </row>
    <row r="47" spans="1:7" s="286" customFormat="1" x14ac:dyDescent="0.3">
      <c r="A47" s="300"/>
      <c r="B47" s="347"/>
      <c r="C47" s="301"/>
      <c r="D47" s="301">
        <v>300</v>
      </c>
      <c r="E47" s="308" t="s">
        <v>8</v>
      </c>
      <c r="F47" s="309">
        <v>30000</v>
      </c>
      <c r="G47" s="305"/>
    </row>
    <row r="48" spans="1:7" s="286" customFormat="1" x14ac:dyDescent="0.3">
      <c r="A48" s="300">
        <v>10</v>
      </c>
      <c r="B48" s="347"/>
      <c r="C48" s="301">
        <v>513</v>
      </c>
      <c r="D48" s="301" t="s">
        <v>263</v>
      </c>
      <c r="E48" s="308" t="s">
        <v>9</v>
      </c>
      <c r="F48" s="349">
        <f>SUM(F49)</f>
        <v>10000</v>
      </c>
      <c r="G48" s="305"/>
    </row>
    <row r="49" spans="1:7" s="286" customFormat="1" x14ac:dyDescent="0.3">
      <c r="A49" s="300"/>
      <c r="B49" s="347"/>
      <c r="C49" s="301"/>
      <c r="D49" s="301">
        <v>300</v>
      </c>
      <c r="E49" s="308" t="s">
        <v>9</v>
      </c>
      <c r="F49" s="349">
        <v>10000</v>
      </c>
      <c r="G49" s="305"/>
    </row>
    <row r="50" spans="1:7" s="286" customFormat="1" x14ac:dyDescent="0.3">
      <c r="A50" s="300">
        <v>11</v>
      </c>
      <c r="B50" s="347"/>
      <c r="C50" s="301">
        <v>518</v>
      </c>
      <c r="D50" s="301" t="s">
        <v>263</v>
      </c>
      <c r="E50" s="308" t="s">
        <v>10</v>
      </c>
      <c r="F50" s="309">
        <f>SUM(F51:F67)</f>
        <v>1040000</v>
      </c>
      <c r="G50" s="305"/>
    </row>
    <row r="51" spans="1:7" s="286" customFormat="1" x14ac:dyDescent="0.3">
      <c r="A51" s="300"/>
      <c r="B51" s="347"/>
      <c r="C51" s="301"/>
      <c r="D51" s="301">
        <v>300</v>
      </c>
      <c r="E51" s="308" t="s">
        <v>319</v>
      </c>
      <c r="F51" s="309">
        <v>60000</v>
      </c>
      <c r="G51" s="305"/>
    </row>
    <row r="52" spans="1:7" s="286" customFormat="1" x14ac:dyDescent="0.3">
      <c r="A52" s="300"/>
      <c r="B52" s="347"/>
      <c r="C52" s="301"/>
      <c r="D52" s="301">
        <v>310</v>
      </c>
      <c r="E52" s="308" t="s">
        <v>320</v>
      </c>
      <c r="F52" s="309">
        <v>8000</v>
      </c>
      <c r="G52" s="305"/>
    </row>
    <row r="53" spans="1:7" s="286" customFormat="1" x14ac:dyDescent="0.3">
      <c r="A53" s="300"/>
      <c r="B53" s="347"/>
      <c r="C53" s="301"/>
      <c r="D53" s="301">
        <v>311</v>
      </c>
      <c r="E53" s="308" t="s">
        <v>321</v>
      </c>
      <c r="F53" s="309">
        <v>5000</v>
      </c>
      <c r="G53" s="305"/>
    </row>
    <row r="54" spans="1:7" s="286" customFormat="1" x14ac:dyDescent="0.3">
      <c r="A54" s="300"/>
      <c r="B54" s="347"/>
      <c r="C54" s="301"/>
      <c r="D54" s="301">
        <v>312</v>
      </c>
      <c r="E54" s="308" t="s">
        <v>322</v>
      </c>
      <c r="F54" s="309">
        <v>15000</v>
      </c>
      <c r="G54" s="305"/>
    </row>
    <row r="55" spans="1:7" s="286" customFormat="1" x14ac:dyDescent="0.3">
      <c r="A55" s="300"/>
      <c r="B55" s="347"/>
      <c r="C55" s="301"/>
      <c r="D55" s="301">
        <v>313</v>
      </c>
      <c r="E55" s="308" t="s">
        <v>323</v>
      </c>
      <c r="F55" s="309">
        <v>400000</v>
      </c>
      <c r="G55" s="305"/>
    </row>
    <row r="56" spans="1:7" s="286" customFormat="1" x14ac:dyDescent="0.3">
      <c r="A56" s="300"/>
      <c r="B56" s="347"/>
      <c r="C56" s="301"/>
      <c r="D56" s="301">
        <v>314</v>
      </c>
      <c r="E56" s="308" t="s">
        <v>324</v>
      </c>
      <c r="F56" s="309">
        <v>130000</v>
      </c>
      <c r="G56" s="305"/>
    </row>
    <row r="57" spans="1:7" s="286" customFormat="1" x14ac:dyDescent="0.3">
      <c r="A57" s="300"/>
      <c r="B57" s="347"/>
      <c r="C57" s="301"/>
      <c r="D57" s="301">
        <v>315</v>
      </c>
      <c r="E57" s="308" t="s">
        <v>325</v>
      </c>
      <c r="F57" s="309">
        <v>12000</v>
      </c>
      <c r="G57" s="305"/>
    </row>
    <row r="58" spans="1:7" s="286" customFormat="1" x14ac:dyDescent="0.3">
      <c r="A58" s="300"/>
      <c r="B58" s="347"/>
      <c r="C58" s="301"/>
      <c r="D58" s="301">
        <v>316</v>
      </c>
      <c r="E58" s="308" t="s">
        <v>326</v>
      </c>
      <c r="F58" s="309">
        <v>115000</v>
      </c>
      <c r="G58" s="305"/>
    </row>
    <row r="59" spans="1:7" s="286" customFormat="1" x14ac:dyDescent="0.3">
      <c r="A59" s="300"/>
      <c r="B59" s="347"/>
      <c r="C59" s="301"/>
      <c r="D59" s="301">
        <v>318</v>
      </c>
      <c r="E59" s="308" t="s">
        <v>327</v>
      </c>
      <c r="F59" s="309">
        <v>15000</v>
      </c>
      <c r="G59" s="305"/>
    </row>
    <row r="60" spans="1:7" s="286" customFormat="1" x14ac:dyDescent="0.3">
      <c r="A60" s="300"/>
      <c r="B60" s="347"/>
      <c r="C60" s="301"/>
      <c r="D60" s="301">
        <v>332</v>
      </c>
      <c r="E60" s="308" t="s">
        <v>328</v>
      </c>
      <c r="F60" s="309">
        <v>40000</v>
      </c>
      <c r="G60" s="305"/>
    </row>
    <row r="61" spans="1:7" s="286" customFormat="1" x14ac:dyDescent="0.3">
      <c r="A61" s="300"/>
      <c r="B61" s="347"/>
      <c r="C61" s="301"/>
      <c r="D61" s="301">
        <v>333</v>
      </c>
      <c r="E61" s="308" t="s">
        <v>329</v>
      </c>
      <c r="F61" s="309">
        <v>10000</v>
      </c>
      <c r="G61" s="305"/>
    </row>
    <row r="62" spans="1:7" s="286" customFormat="1" x14ac:dyDescent="0.3">
      <c r="A62" s="300"/>
      <c r="B62" s="347"/>
      <c r="C62" s="301"/>
      <c r="D62" s="301">
        <v>334</v>
      </c>
      <c r="E62" s="308" t="s">
        <v>330</v>
      </c>
      <c r="F62" s="309">
        <v>115000</v>
      </c>
      <c r="G62" s="305"/>
    </row>
    <row r="63" spans="1:7" s="286" customFormat="1" x14ac:dyDescent="0.3">
      <c r="A63" s="300"/>
      <c r="B63" s="347"/>
      <c r="C63" s="301"/>
      <c r="D63" s="301">
        <v>336</v>
      </c>
      <c r="E63" s="308" t="s">
        <v>331</v>
      </c>
      <c r="F63" s="309">
        <v>8000</v>
      </c>
      <c r="G63" s="305"/>
    </row>
    <row r="64" spans="1:7" s="286" customFormat="1" x14ac:dyDescent="0.3">
      <c r="A64" s="300"/>
      <c r="B64" s="347"/>
      <c r="C64" s="301"/>
      <c r="D64" s="301">
        <v>337</v>
      </c>
      <c r="E64" s="308" t="s">
        <v>332</v>
      </c>
      <c r="F64" s="309">
        <v>55000</v>
      </c>
      <c r="G64" s="305"/>
    </row>
    <row r="65" spans="1:7" s="286" customFormat="1" x14ac:dyDescent="0.3">
      <c r="A65" s="300"/>
      <c r="B65" s="347"/>
      <c r="C65" s="301"/>
      <c r="D65" s="301">
        <v>338</v>
      </c>
      <c r="E65" s="308" t="s">
        <v>333</v>
      </c>
      <c r="F65" s="309">
        <v>12000</v>
      </c>
      <c r="G65" s="305"/>
    </row>
    <row r="66" spans="1:7" s="286" customFormat="1" x14ac:dyDescent="0.3">
      <c r="A66" s="300"/>
      <c r="B66" s="347"/>
      <c r="C66" s="301"/>
      <c r="D66" s="301">
        <v>450</v>
      </c>
      <c r="E66" s="308" t="s">
        <v>334</v>
      </c>
      <c r="F66" s="309">
        <v>10000</v>
      </c>
      <c r="G66" s="305"/>
    </row>
    <row r="67" spans="1:7" s="286" customFormat="1" x14ac:dyDescent="0.3">
      <c r="A67" s="300"/>
      <c r="B67" s="347"/>
      <c r="C67" s="301"/>
      <c r="D67" s="301">
        <v>510</v>
      </c>
      <c r="E67" s="308" t="s">
        <v>335</v>
      </c>
      <c r="F67" s="309">
        <v>30000</v>
      </c>
      <c r="G67" s="305"/>
    </row>
    <row r="68" spans="1:7" s="286" customFormat="1" x14ac:dyDescent="0.3">
      <c r="A68" s="296">
        <v>12</v>
      </c>
      <c r="B68" s="311">
        <v>52</v>
      </c>
      <c r="C68" s="367" t="s">
        <v>11</v>
      </c>
      <c r="D68" s="368"/>
      <c r="E68" s="369"/>
      <c r="F68" s="312">
        <f t="shared" ref="F68" si="0">SUM(F69:F73)</f>
        <v>15773729</v>
      </c>
      <c r="G68" s="313"/>
    </row>
    <row r="69" spans="1:7" s="286" customFormat="1" x14ac:dyDescent="0.3">
      <c r="A69" s="300">
        <v>13</v>
      </c>
      <c r="B69" s="347"/>
      <c r="C69" s="301">
        <v>521</v>
      </c>
      <c r="D69" s="301"/>
      <c r="E69" s="308" t="s">
        <v>12</v>
      </c>
      <c r="F69" s="316">
        <v>11207729</v>
      </c>
      <c r="G69" s="305"/>
    </row>
    <row r="70" spans="1:7" s="286" customFormat="1" x14ac:dyDescent="0.3">
      <c r="A70" s="300">
        <v>14</v>
      </c>
      <c r="B70" s="347"/>
      <c r="C70" s="301">
        <v>524</v>
      </c>
      <c r="D70" s="301"/>
      <c r="E70" s="308" t="s">
        <v>13</v>
      </c>
      <c r="F70" s="304">
        <v>3810000</v>
      </c>
      <c r="G70" s="305"/>
    </row>
    <row r="71" spans="1:7" s="286" customFormat="1" x14ac:dyDescent="0.3">
      <c r="A71" s="300">
        <v>15</v>
      </c>
      <c r="B71" s="347"/>
      <c r="C71" s="301">
        <v>525</v>
      </c>
      <c r="D71" s="301"/>
      <c r="E71" s="308" t="s">
        <v>14</v>
      </c>
      <c r="F71" s="304">
        <v>46000</v>
      </c>
      <c r="G71" s="305"/>
    </row>
    <row r="72" spans="1:7" s="286" customFormat="1" x14ac:dyDescent="0.3">
      <c r="A72" s="300">
        <v>16</v>
      </c>
      <c r="B72" s="347"/>
      <c r="C72" s="301">
        <v>527</v>
      </c>
      <c r="D72" s="301"/>
      <c r="E72" s="308" t="s">
        <v>15</v>
      </c>
      <c r="F72" s="304">
        <v>710000</v>
      </c>
      <c r="G72" s="305"/>
    </row>
    <row r="73" spans="1:7" s="286" customFormat="1" x14ac:dyDescent="0.3">
      <c r="A73" s="300">
        <v>17</v>
      </c>
      <c r="B73" s="347"/>
      <c r="C73" s="317">
        <v>528</v>
      </c>
      <c r="D73" s="318"/>
      <c r="E73" s="319" t="s">
        <v>16</v>
      </c>
      <c r="F73" s="304">
        <v>0</v>
      </c>
      <c r="G73" s="305"/>
    </row>
    <row r="74" spans="1:7" s="286" customFormat="1" x14ac:dyDescent="0.3">
      <c r="A74" s="296">
        <v>18</v>
      </c>
      <c r="B74" s="311">
        <v>53</v>
      </c>
      <c r="C74" s="367" t="s">
        <v>17</v>
      </c>
      <c r="D74" s="368"/>
      <c r="E74" s="369"/>
      <c r="F74" s="312">
        <f t="shared" ref="F74" si="1">SUM(F75:F77)</f>
        <v>0</v>
      </c>
      <c r="G74" s="313" t="s">
        <v>245</v>
      </c>
    </row>
    <row r="75" spans="1:7" s="286" customFormat="1" x14ac:dyDescent="0.3">
      <c r="A75" s="300">
        <v>19</v>
      </c>
      <c r="B75" s="347"/>
      <c r="C75" s="301">
        <v>531</v>
      </c>
      <c r="D75" s="302"/>
      <c r="E75" s="320" t="s">
        <v>18</v>
      </c>
      <c r="F75" s="304">
        <v>0</v>
      </c>
      <c r="G75" s="305"/>
    </row>
    <row r="76" spans="1:7" s="286" customFormat="1" x14ac:dyDescent="0.3">
      <c r="A76" s="300">
        <v>20</v>
      </c>
      <c r="B76" s="347"/>
      <c r="C76" s="301">
        <v>532</v>
      </c>
      <c r="D76" s="321"/>
      <c r="E76" s="322" t="s">
        <v>19</v>
      </c>
      <c r="F76" s="304">
        <v>0</v>
      </c>
      <c r="G76" s="305"/>
    </row>
    <row r="77" spans="1:7" s="286" customFormat="1" x14ac:dyDescent="0.3">
      <c r="A77" s="300">
        <v>21</v>
      </c>
      <c r="B77" s="347"/>
      <c r="C77" s="301">
        <v>538</v>
      </c>
      <c r="D77" s="306"/>
      <c r="E77" s="307" t="s">
        <v>20</v>
      </c>
      <c r="F77" s="304">
        <v>0</v>
      </c>
      <c r="G77" s="305"/>
    </row>
    <row r="78" spans="1:7" s="286" customFormat="1" x14ac:dyDescent="0.3">
      <c r="A78" s="296">
        <v>22</v>
      </c>
      <c r="B78" s="323">
        <v>54</v>
      </c>
      <c r="C78" s="367" t="s">
        <v>21</v>
      </c>
      <c r="D78" s="368"/>
      <c r="E78" s="369"/>
      <c r="F78" s="324">
        <f t="shared" ref="F78" si="2">SUM(F79:F85)</f>
        <v>40000</v>
      </c>
      <c r="G78" s="313"/>
    </row>
    <row r="79" spans="1:7" s="286" customFormat="1" x14ac:dyDescent="0.3">
      <c r="A79" s="300">
        <v>23</v>
      </c>
      <c r="B79" s="348"/>
      <c r="C79" s="301">
        <v>541</v>
      </c>
      <c r="D79" s="301"/>
      <c r="E79" s="308" t="s">
        <v>22</v>
      </c>
      <c r="F79" s="325">
        <v>0</v>
      </c>
      <c r="G79" s="305"/>
    </row>
    <row r="80" spans="1:7" s="286" customFormat="1" x14ac:dyDescent="0.3">
      <c r="A80" s="300">
        <v>24</v>
      </c>
      <c r="B80" s="348"/>
      <c r="C80" s="301">
        <v>542</v>
      </c>
      <c r="D80" s="301"/>
      <c r="E80" s="308" t="s">
        <v>23</v>
      </c>
      <c r="F80" s="325">
        <v>0</v>
      </c>
      <c r="G80" s="305"/>
    </row>
    <row r="81" spans="1:7" s="286" customFormat="1" x14ac:dyDescent="0.3">
      <c r="A81" s="300">
        <v>25</v>
      </c>
      <c r="B81" s="348"/>
      <c r="C81" s="301">
        <v>543</v>
      </c>
      <c r="D81" s="301"/>
      <c r="E81" s="308" t="s">
        <v>24</v>
      </c>
      <c r="F81" s="325">
        <v>0</v>
      </c>
      <c r="G81" s="305"/>
    </row>
    <row r="82" spans="1:7" s="286" customFormat="1" x14ac:dyDescent="0.3">
      <c r="A82" s="300">
        <v>26</v>
      </c>
      <c r="B82" s="348"/>
      <c r="C82" s="301">
        <v>544</v>
      </c>
      <c r="D82" s="301"/>
      <c r="E82" s="308" t="s">
        <v>25</v>
      </c>
      <c r="F82" s="304">
        <v>0</v>
      </c>
      <c r="G82" s="305"/>
    </row>
    <row r="83" spans="1:7" s="286" customFormat="1" x14ac:dyDescent="0.3">
      <c r="A83" s="300">
        <v>27</v>
      </c>
      <c r="B83" s="348"/>
      <c r="C83" s="301">
        <v>547</v>
      </c>
      <c r="D83" s="301"/>
      <c r="E83" s="308" t="s">
        <v>26</v>
      </c>
      <c r="F83" s="304">
        <v>0</v>
      </c>
      <c r="G83" s="305"/>
    </row>
    <row r="84" spans="1:7" s="286" customFormat="1" x14ac:dyDescent="0.3">
      <c r="A84" s="300">
        <v>28</v>
      </c>
      <c r="B84" s="348"/>
      <c r="C84" s="301">
        <v>548</v>
      </c>
      <c r="D84" s="301"/>
      <c r="E84" s="308" t="s">
        <v>27</v>
      </c>
      <c r="F84" s="325">
        <v>0</v>
      </c>
      <c r="G84" s="305"/>
    </row>
    <row r="85" spans="1:7" s="286" customFormat="1" x14ac:dyDescent="0.3">
      <c r="A85" s="300">
        <v>29</v>
      </c>
      <c r="B85" s="348"/>
      <c r="C85" s="317">
        <v>549</v>
      </c>
      <c r="D85" s="317"/>
      <c r="E85" s="326" t="s">
        <v>28</v>
      </c>
      <c r="F85" s="304">
        <v>40000</v>
      </c>
      <c r="G85" s="305"/>
    </row>
    <row r="86" spans="1:7" s="286" customFormat="1" x14ac:dyDescent="0.3">
      <c r="A86" s="296">
        <v>30</v>
      </c>
      <c r="B86" s="311">
        <v>55</v>
      </c>
      <c r="C86" s="367" t="s">
        <v>29</v>
      </c>
      <c r="D86" s="368"/>
      <c r="E86" s="369"/>
      <c r="F86" s="312">
        <f t="shared" ref="F86" si="3">SUM(F87:F94)</f>
        <v>512131</v>
      </c>
      <c r="G86" s="313"/>
    </row>
    <row r="87" spans="1:7" s="286" customFormat="1" x14ac:dyDescent="0.3">
      <c r="A87" s="300">
        <v>31</v>
      </c>
      <c r="B87" s="347"/>
      <c r="C87" s="301">
        <v>551</v>
      </c>
      <c r="D87" s="301"/>
      <c r="E87" s="308" t="s">
        <v>30</v>
      </c>
      <c r="F87" s="316">
        <v>202131</v>
      </c>
      <c r="G87" s="305"/>
    </row>
    <row r="88" spans="1:7" s="286" customFormat="1" x14ac:dyDescent="0.3">
      <c r="A88" s="300">
        <v>32</v>
      </c>
      <c r="B88" s="348"/>
      <c r="C88" s="301">
        <v>552</v>
      </c>
      <c r="D88" s="301"/>
      <c r="E88" s="308" t="s">
        <v>133</v>
      </c>
      <c r="F88" s="304">
        <v>0</v>
      </c>
      <c r="G88" s="305"/>
    </row>
    <row r="89" spans="1:7" s="286" customFormat="1" x14ac:dyDescent="0.3">
      <c r="A89" s="300">
        <v>33</v>
      </c>
      <c r="B89" s="348"/>
      <c r="C89" s="301">
        <v>553</v>
      </c>
      <c r="D89" s="301"/>
      <c r="E89" s="308" t="s">
        <v>134</v>
      </c>
      <c r="F89" s="304">
        <v>0</v>
      </c>
      <c r="G89" s="305"/>
    </row>
    <row r="90" spans="1:7" s="286" customFormat="1" x14ac:dyDescent="0.3">
      <c r="A90" s="300">
        <v>34</v>
      </c>
      <c r="B90" s="348"/>
      <c r="C90" s="301">
        <v>554</v>
      </c>
      <c r="D90" s="301"/>
      <c r="E90" s="308" t="s">
        <v>31</v>
      </c>
      <c r="F90" s="304">
        <v>0</v>
      </c>
      <c r="G90" s="305"/>
    </row>
    <row r="91" spans="1:7" s="286" customFormat="1" x14ac:dyDescent="0.3">
      <c r="A91" s="300">
        <v>35</v>
      </c>
      <c r="B91" s="348"/>
      <c r="C91" s="301">
        <v>555</v>
      </c>
      <c r="D91" s="301"/>
      <c r="E91" s="308" t="s">
        <v>32</v>
      </c>
      <c r="F91" s="304">
        <v>0</v>
      </c>
      <c r="G91" s="305"/>
    </row>
    <row r="92" spans="1:7" s="286" customFormat="1" x14ac:dyDescent="0.3">
      <c r="A92" s="300">
        <v>36</v>
      </c>
      <c r="B92" s="348"/>
      <c r="C92" s="317">
        <v>556</v>
      </c>
      <c r="D92" s="317"/>
      <c r="E92" s="326" t="s">
        <v>33</v>
      </c>
      <c r="F92" s="304">
        <v>0</v>
      </c>
      <c r="G92" s="305"/>
    </row>
    <row r="93" spans="1:7" s="286" customFormat="1" x14ac:dyDescent="0.3">
      <c r="A93" s="327">
        <v>37</v>
      </c>
      <c r="B93" s="348"/>
      <c r="C93" s="317">
        <v>557</v>
      </c>
      <c r="D93" s="317"/>
      <c r="E93" s="326" t="s">
        <v>34</v>
      </c>
      <c r="F93" s="304">
        <v>0</v>
      </c>
      <c r="G93" s="305"/>
    </row>
    <row r="94" spans="1:7" s="286" customFormat="1" x14ac:dyDescent="0.3">
      <c r="A94" s="300">
        <v>38</v>
      </c>
      <c r="B94" s="348"/>
      <c r="C94" s="317">
        <v>558</v>
      </c>
      <c r="D94" s="317"/>
      <c r="E94" s="326" t="s">
        <v>35</v>
      </c>
      <c r="F94" s="304">
        <v>310000</v>
      </c>
      <c r="G94" s="305"/>
    </row>
    <row r="95" spans="1:7" s="286" customFormat="1" x14ac:dyDescent="0.3">
      <c r="A95" s="296">
        <v>39</v>
      </c>
      <c r="B95" s="311">
        <v>56</v>
      </c>
      <c r="C95" s="367" t="s">
        <v>36</v>
      </c>
      <c r="D95" s="368"/>
      <c r="E95" s="369"/>
      <c r="F95" s="312">
        <f t="shared" ref="F95" si="4">SUM(F96:F99)</f>
        <v>0</v>
      </c>
      <c r="G95" s="313"/>
    </row>
    <row r="96" spans="1:7" s="286" customFormat="1" x14ac:dyDescent="0.3">
      <c r="A96" s="300">
        <v>40</v>
      </c>
      <c r="B96" s="348"/>
      <c r="C96" s="317">
        <v>562</v>
      </c>
      <c r="D96" s="318"/>
      <c r="E96" s="319" t="s">
        <v>37</v>
      </c>
      <c r="F96" s="304">
        <v>0</v>
      </c>
      <c r="G96" s="305"/>
    </row>
    <row r="97" spans="1:7" s="286" customFormat="1" x14ac:dyDescent="0.3">
      <c r="A97" s="300">
        <v>41</v>
      </c>
      <c r="B97" s="348"/>
      <c r="C97" s="317">
        <v>563</v>
      </c>
      <c r="D97" s="318"/>
      <c r="E97" s="319" t="s">
        <v>38</v>
      </c>
      <c r="F97" s="304">
        <v>0</v>
      </c>
      <c r="G97" s="305"/>
    </row>
    <row r="98" spans="1:7" s="286" customFormat="1" x14ac:dyDescent="0.3">
      <c r="A98" s="300">
        <v>42</v>
      </c>
      <c r="B98" s="348"/>
      <c r="C98" s="317">
        <v>564</v>
      </c>
      <c r="D98" s="318"/>
      <c r="E98" s="319" t="s">
        <v>39</v>
      </c>
      <c r="F98" s="304">
        <v>0</v>
      </c>
      <c r="G98" s="305"/>
    </row>
    <row r="99" spans="1:7" s="286" customFormat="1" x14ac:dyDescent="0.3">
      <c r="A99" s="300">
        <v>43</v>
      </c>
      <c r="B99" s="348"/>
      <c r="C99" s="317">
        <v>569</v>
      </c>
      <c r="D99" s="318"/>
      <c r="E99" s="319" t="s">
        <v>40</v>
      </c>
      <c r="F99" s="304">
        <v>0</v>
      </c>
      <c r="G99" s="305"/>
    </row>
    <row r="100" spans="1:7" s="286" customFormat="1" x14ac:dyDescent="0.3">
      <c r="A100" s="296">
        <v>44</v>
      </c>
      <c r="B100" s="311">
        <v>57</v>
      </c>
      <c r="C100" s="367" t="s">
        <v>136</v>
      </c>
      <c r="D100" s="368"/>
      <c r="E100" s="369"/>
      <c r="F100" s="312">
        <f t="shared" ref="F100" si="5">SUM(F101:F103)</f>
        <v>0</v>
      </c>
      <c r="G100" s="313"/>
    </row>
    <row r="101" spans="1:7" s="286" customFormat="1" x14ac:dyDescent="0.3">
      <c r="A101" s="300">
        <v>45</v>
      </c>
      <c r="B101" s="348"/>
      <c r="C101" s="317">
        <v>571</v>
      </c>
      <c r="D101" s="318"/>
      <c r="E101" s="319" t="s">
        <v>41</v>
      </c>
      <c r="F101" s="304">
        <v>0</v>
      </c>
      <c r="G101" s="305"/>
    </row>
    <row r="102" spans="1:7" s="286" customFormat="1" x14ac:dyDescent="0.3">
      <c r="A102" s="300">
        <v>46</v>
      </c>
      <c r="B102" s="348"/>
      <c r="C102" s="317">
        <v>572</v>
      </c>
      <c r="D102" s="318"/>
      <c r="E102" s="319" t="s">
        <v>135</v>
      </c>
      <c r="F102" s="304">
        <v>0</v>
      </c>
      <c r="G102" s="305"/>
    </row>
    <row r="103" spans="1:7" s="286" customFormat="1" x14ac:dyDescent="0.3">
      <c r="A103" s="300">
        <v>47</v>
      </c>
      <c r="B103" s="348"/>
      <c r="C103" s="317">
        <v>574</v>
      </c>
      <c r="D103" s="318"/>
      <c r="E103" s="319" t="s">
        <v>42</v>
      </c>
      <c r="F103" s="304">
        <v>0</v>
      </c>
      <c r="G103" s="305"/>
    </row>
    <row r="104" spans="1:7" s="286" customFormat="1" x14ac:dyDescent="0.3">
      <c r="A104" s="296">
        <v>48</v>
      </c>
      <c r="B104" s="311">
        <v>59</v>
      </c>
      <c r="C104" s="367" t="s">
        <v>43</v>
      </c>
      <c r="D104" s="368"/>
      <c r="E104" s="369"/>
      <c r="F104" s="312">
        <f t="shared" ref="F104" si="6">SUM(F105:F106)</f>
        <v>0</v>
      </c>
      <c r="G104" s="313"/>
    </row>
    <row r="105" spans="1:7" s="286" customFormat="1" x14ac:dyDescent="0.3">
      <c r="A105" s="300">
        <v>49</v>
      </c>
      <c r="B105" s="326"/>
      <c r="C105" s="301">
        <v>591</v>
      </c>
      <c r="D105" s="306"/>
      <c r="E105" s="307" t="s">
        <v>44</v>
      </c>
      <c r="F105" s="304">
        <v>0</v>
      </c>
      <c r="G105" s="305"/>
    </row>
    <row r="106" spans="1:7" s="286" customFormat="1" ht="15" thickBot="1" x14ac:dyDescent="0.35">
      <c r="A106" s="328">
        <v>50</v>
      </c>
      <c r="B106" s="329"/>
      <c r="C106" s="317">
        <v>595</v>
      </c>
      <c r="D106" s="318"/>
      <c r="E106" s="319" t="s">
        <v>45</v>
      </c>
      <c r="F106" s="330">
        <v>0</v>
      </c>
      <c r="G106" s="331"/>
    </row>
    <row r="107" spans="1:7" s="286" customFormat="1" ht="15" thickBot="1" x14ac:dyDescent="0.35">
      <c r="A107" s="332">
        <v>51</v>
      </c>
      <c r="B107" s="370" t="s">
        <v>143</v>
      </c>
      <c r="C107" s="371"/>
      <c r="D107" s="371"/>
      <c r="E107" s="372"/>
      <c r="F107" s="333">
        <f t="shared" ref="F107" si="7">F108+F114+F119+F124+F134+F139</f>
        <v>19891144</v>
      </c>
      <c r="G107" s="295"/>
    </row>
    <row r="108" spans="1:7" s="286" customFormat="1" x14ac:dyDescent="0.3">
      <c r="A108" s="296">
        <v>52</v>
      </c>
      <c r="B108" s="297">
        <v>60</v>
      </c>
      <c r="C108" s="373" t="s">
        <v>46</v>
      </c>
      <c r="D108" s="374"/>
      <c r="E108" s="375"/>
      <c r="F108" s="298">
        <f t="shared" ref="F108" si="8">SUM(F109:F113)</f>
        <v>3800000</v>
      </c>
      <c r="G108" s="337"/>
    </row>
    <row r="109" spans="1:7" s="286" customFormat="1" x14ac:dyDescent="0.3">
      <c r="A109" s="300">
        <v>53</v>
      </c>
      <c r="B109" s="348"/>
      <c r="C109" s="301">
        <v>601</v>
      </c>
      <c r="D109" s="301"/>
      <c r="E109" s="308" t="s">
        <v>47</v>
      </c>
      <c r="F109" s="304">
        <v>0</v>
      </c>
      <c r="G109" s="305"/>
    </row>
    <row r="110" spans="1:7" s="286" customFormat="1" x14ac:dyDescent="0.3">
      <c r="A110" s="300">
        <v>54</v>
      </c>
      <c r="B110" s="348"/>
      <c r="C110" s="301">
        <v>602</v>
      </c>
      <c r="D110" s="301"/>
      <c r="E110" s="308" t="s">
        <v>48</v>
      </c>
      <c r="F110" s="304">
        <v>3800000</v>
      </c>
      <c r="G110" s="305"/>
    </row>
    <row r="111" spans="1:7" s="286" customFormat="1" x14ac:dyDescent="0.3">
      <c r="A111" s="300">
        <v>55</v>
      </c>
      <c r="B111" s="348"/>
      <c r="C111" s="317">
        <v>603</v>
      </c>
      <c r="D111" s="317"/>
      <c r="E111" s="326" t="s">
        <v>49</v>
      </c>
      <c r="F111" s="304">
        <v>0</v>
      </c>
      <c r="G111" s="305"/>
    </row>
    <row r="112" spans="1:7" s="286" customFormat="1" x14ac:dyDescent="0.3">
      <c r="A112" s="300">
        <v>56</v>
      </c>
      <c r="B112" s="348"/>
      <c r="C112" s="317">
        <v>604</v>
      </c>
      <c r="D112" s="317"/>
      <c r="E112" s="326" t="s">
        <v>50</v>
      </c>
      <c r="F112" s="304">
        <v>0</v>
      </c>
      <c r="G112" s="305"/>
    </row>
    <row r="113" spans="1:7" s="286" customFormat="1" x14ac:dyDescent="0.3">
      <c r="A113" s="300">
        <v>57</v>
      </c>
      <c r="B113" s="348"/>
      <c r="C113" s="317">
        <v>608</v>
      </c>
      <c r="D113" s="317"/>
      <c r="E113" s="326" t="s">
        <v>51</v>
      </c>
      <c r="F113" s="304">
        <v>0</v>
      </c>
      <c r="G113" s="305"/>
    </row>
    <row r="114" spans="1:7" s="286" customFormat="1" x14ac:dyDescent="0.3">
      <c r="A114" s="296">
        <v>58</v>
      </c>
      <c r="B114" s="311">
        <v>61</v>
      </c>
      <c r="C114" s="367" t="s">
        <v>52</v>
      </c>
      <c r="D114" s="368"/>
      <c r="E114" s="369"/>
      <c r="F114" s="312">
        <f t="shared" ref="F114" si="9">SUM(F115:F118)</f>
        <v>0</v>
      </c>
      <c r="G114" s="313"/>
    </row>
    <row r="115" spans="1:7" s="286" customFormat="1" x14ac:dyDescent="0.3">
      <c r="A115" s="300">
        <v>59</v>
      </c>
      <c r="B115" s="348"/>
      <c r="C115" s="301">
        <v>611</v>
      </c>
      <c r="D115" s="301"/>
      <c r="E115" s="308" t="s">
        <v>53</v>
      </c>
      <c r="F115" s="304">
        <v>0</v>
      </c>
      <c r="G115" s="305"/>
    </row>
    <row r="116" spans="1:7" s="286" customFormat="1" x14ac:dyDescent="0.3">
      <c r="A116" s="300">
        <v>60</v>
      </c>
      <c r="B116" s="348"/>
      <c r="C116" s="301">
        <v>612</v>
      </c>
      <c r="D116" s="301"/>
      <c r="E116" s="308" t="s">
        <v>54</v>
      </c>
      <c r="F116" s="304">
        <v>0</v>
      </c>
      <c r="G116" s="305"/>
    </row>
    <row r="117" spans="1:7" s="286" customFormat="1" x14ac:dyDescent="0.3">
      <c r="A117" s="300">
        <v>61</v>
      </c>
      <c r="B117" s="348"/>
      <c r="C117" s="301">
        <v>613</v>
      </c>
      <c r="D117" s="301"/>
      <c r="E117" s="308" t="s">
        <v>55</v>
      </c>
      <c r="F117" s="304">
        <v>0</v>
      </c>
      <c r="G117" s="305"/>
    </row>
    <row r="118" spans="1:7" s="286" customFormat="1" x14ac:dyDescent="0.3">
      <c r="A118" s="300">
        <v>62</v>
      </c>
      <c r="B118" s="348"/>
      <c r="C118" s="317">
        <v>614</v>
      </c>
      <c r="D118" s="317"/>
      <c r="E118" s="326" t="s">
        <v>56</v>
      </c>
      <c r="F118" s="304">
        <v>0</v>
      </c>
      <c r="G118" s="305"/>
    </row>
    <row r="119" spans="1:7" s="286" customFormat="1" x14ac:dyDescent="0.3">
      <c r="A119" s="296">
        <v>63</v>
      </c>
      <c r="B119" s="311">
        <v>62</v>
      </c>
      <c r="C119" s="367" t="s">
        <v>57</v>
      </c>
      <c r="D119" s="368"/>
      <c r="E119" s="369"/>
      <c r="F119" s="312">
        <f t="shared" ref="F119" si="10">SUM(F120:F123)</f>
        <v>0</v>
      </c>
      <c r="G119" s="313"/>
    </row>
    <row r="120" spans="1:7" s="286" customFormat="1" x14ac:dyDescent="0.3">
      <c r="A120" s="300">
        <v>64</v>
      </c>
      <c r="B120" s="348"/>
      <c r="C120" s="301">
        <v>621</v>
      </c>
      <c r="D120" s="301"/>
      <c r="E120" s="308" t="s">
        <v>58</v>
      </c>
      <c r="F120" s="304">
        <v>0</v>
      </c>
      <c r="G120" s="305"/>
    </row>
    <row r="121" spans="1:7" s="286" customFormat="1" x14ac:dyDescent="0.3">
      <c r="A121" s="300">
        <v>65</v>
      </c>
      <c r="B121" s="348"/>
      <c r="C121" s="301">
        <v>622</v>
      </c>
      <c r="D121" s="301"/>
      <c r="E121" s="308" t="s">
        <v>59</v>
      </c>
      <c r="F121" s="304">
        <v>0</v>
      </c>
      <c r="G121" s="305"/>
    </row>
    <row r="122" spans="1:7" s="286" customFormat="1" x14ac:dyDescent="0.3">
      <c r="A122" s="300">
        <v>66</v>
      </c>
      <c r="B122" s="348"/>
      <c r="C122" s="301">
        <v>623</v>
      </c>
      <c r="D122" s="301"/>
      <c r="E122" s="308" t="s">
        <v>60</v>
      </c>
      <c r="F122" s="304">
        <v>0</v>
      </c>
      <c r="G122" s="305"/>
    </row>
    <row r="123" spans="1:7" s="286" customFormat="1" x14ac:dyDescent="0.3">
      <c r="A123" s="300">
        <v>67</v>
      </c>
      <c r="B123" s="348"/>
      <c r="C123" s="317">
        <v>624</v>
      </c>
      <c r="D123" s="317"/>
      <c r="E123" s="326" t="s">
        <v>61</v>
      </c>
      <c r="F123" s="304">
        <v>0</v>
      </c>
      <c r="G123" s="305"/>
    </row>
    <row r="124" spans="1:7" s="286" customFormat="1" x14ac:dyDescent="0.3">
      <c r="A124" s="296">
        <v>68</v>
      </c>
      <c r="B124" s="311">
        <v>64</v>
      </c>
      <c r="C124" s="367" t="s">
        <v>62</v>
      </c>
      <c r="D124" s="368"/>
      <c r="E124" s="369"/>
      <c r="F124" s="312">
        <f t="shared" ref="F124" si="11">SUM(F125:F133)</f>
        <v>101800</v>
      </c>
      <c r="G124" s="313"/>
    </row>
    <row r="125" spans="1:7" s="286" customFormat="1" x14ac:dyDescent="0.3">
      <c r="A125" s="300">
        <v>69</v>
      </c>
      <c r="B125" s="348"/>
      <c r="C125" s="301">
        <v>641</v>
      </c>
      <c r="D125" s="301"/>
      <c r="E125" s="308" t="s">
        <v>22</v>
      </c>
      <c r="F125" s="325">
        <v>0</v>
      </c>
      <c r="G125" s="305"/>
    </row>
    <row r="126" spans="1:7" s="286" customFormat="1" x14ac:dyDescent="0.3">
      <c r="A126" s="300">
        <v>70</v>
      </c>
      <c r="B126" s="348"/>
      <c r="C126" s="301">
        <v>642</v>
      </c>
      <c r="D126" s="301"/>
      <c r="E126" s="308" t="s">
        <v>23</v>
      </c>
      <c r="F126" s="325">
        <v>0</v>
      </c>
      <c r="G126" s="305"/>
    </row>
    <row r="127" spans="1:7" s="286" customFormat="1" x14ac:dyDescent="0.3">
      <c r="A127" s="300">
        <v>71</v>
      </c>
      <c r="B127" s="348"/>
      <c r="C127" s="301">
        <v>643</v>
      </c>
      <c r="D127" s="301"/>
      <c r="E127" s="308" t="s">
        <v>63</v>
      </c>
      <c r="F127" s="325">
        <v>0</v>
      </c>
      <c r="G127" s="305"/>
    </row>
    <row r="128" spans="1:7" s="286" customFormat="1" x14ac:dyDescent="0.3">
      <c r="A128" s="300">
        <v>72</v>
      </c>
      <c r="B128" s="348"/>
      <c r="C128" s="301">
        <v>644</v>
      </c>
      <c r="D128" s="306"/>
      <c r="E128" s="307" t="s">
        <v>64</v>
      </c>
      <c r="F128" s="304">
        <v>0</v>
      </c>
      <c r="G128" s="305"/>
    </row>
    <row r="129" spans="1:7" s="286" customFormat="1" x14ac:dyDescent="0.3">
      <c r="A129" s="338">
        <v>73</v>
      </c>
      <c r="B129" s="348"/>
      <c r="C129" s="301">
        <v>645</v>
      </c>
      <c r="D129" s="306"/>
      <c r="E129" s="307" t="s">
        <v>131</v>
      </c>
      <c r="F129" s="304">
        <v>0</v>
      </c>
      <c r="G129" s="305"/>
    </row>
    <row r="130" spans="1:7" s="286" customFormat="1" x14ac:dyDescent="0.3">
      <c r="A130" s="300">
        <v>74</v>
      </c>
      <c r="B130" s="348"/>
      <c r="C130" s="301">
        <v>646</v>
      </c>
      <c r="D130" s="306"/>
      <c r="E130" s="307" t="s">
        <v>130</v>
      </c>
      <c r="F130" s="304">
        <v>0</v>
      </c>
      <c r="G130" s="305"/>
    </row>
    <row r="131" spans="1:7" s="286" customFormat="1" x14ac:dyDescent="0.3">
      <c r="A131" s="300">
        <v>75</v>
      </c>
      <c r="B131" s="348"/>
      <c r="C131" s="301">
        <v>647</v>
      </c>
      <c r="D131" s="306"/>
      <c r="E131" s="307" t="s">
        <v>65</v>
      </c>
      <c r="F131" s="304">
        <v>0</v>
      </c>
      <c r="G131" s="305"/>
    </row>
    <row r="132" spans="1:7" s="286" customFormat="1" x14ac:dyDescent="0.3">
      <c r="A132" s="300">
        <v>76</v>
      </c>
      <c r="B132" s="348"/>
      <c r="C132" s="301">
        <v>648</v>
      </c>
      <c r="D132" s="306"/>
      <c r="E132" s="307" t="s">
        <v>66</v>
      </c>
      <c r="F132" s="304">
        <v>0</v>
      </c>
      <c r="G132" s="305"/>
    </row>
    <row r="133" spans="1:7" s="286" customFormat="1" x14ac:dyDescent="0.3">
      <c r="A133" s="300">
        <v>77</v>
      </c>
      <c r="B133" s="348"/>
      <c r="C133" s="317">
        <v>649</v>
      </c>
      <c r="D133" s="318"/>
      <c r="E133" s="319" t="s">
        <v>67</v>
      </c>
      <c r="F133" s="304">
        <v>101800</v>
      </c>
      <c r="G133" s="305"/>
    </row>
    <row r="134" spans="1:7" s="286" customFormat="1" x14ac:dyDescent="0.3">
      <c r="A134" s="296">
        <v>78</v>
      </c>
      <c r="B134" s="311">
        <v>66</v>
      </c>
      <c r="C134" s="367" t="s">
        <v>68</v>
      </c>
      <c r="D134" s="368"/>
      <c r="E134" s="369"/>
      <c r="F134" s="312">
        <f t="shared" ref="F134" si="12">SUM(F135:F138)</f>
        <v>200</v>
      </c>
      <c r="G134" s="313"/>
    </row>
    <row r="135" spans="1:7" s="286" customFormat="1" x14ac:dyDescent="0.3">
      <c r="A135" s="300">
        <v>79</v>
      </c>
      <c r="B135" s="348"/>
      <c r="C135" s="301">
        <v>662</v>
      </c>
      <c r="D135" s="301"/>
      <c r="E135" s="308" t="s">
        <v>37</v>
      </c>
      <c r="F135" s="304">
        <v>200</v>
      </c>
      <c r="G135" s="305"/>
    </row>
    <row r="136" spans="1:7" s="286" customFormat="1" x14ac:dyDescent="0.3">
      <c r="A136" s="300">
        <v>80</v>
      </c>
      <c r="B136" s="348"/>
      <c r="C136" s="301">
        <v>663</v>
      </c>
      <c r="D136" s="301"/>
      <c r="E136" s="308" t="s">
        <v>69</v>
      </c>
      <c r="F136" s="304">
        <v>0</v>
      </c>
      <c r="G136" s="305"/>
    </row>
    <row r="137" spans="1:7" s="286" customFormat="1" x14ac:dyDescent="0.3">
      <c r="A137" s="300">
        <v>81</v>
      </c>
      <c r="B137" s="348"/>
      <c r="C137" s="301">
        <v>664</v>
      </c>
      <c r="D137" s="301"/>
      <c r="E137" s="308" t="s">
        <v>70</v>
      </c>
      <c r="F137" s="304">
        <v>0</v>
      </c>
      <c r="G137" s="305"/>
    </row>
    <row r="138" spans="1:7" s="286" customFormat="1" x14ac:dyDescent="0.3">
      <c r="A138" s="300">
        <v>82</v>
      </c>
      <c r="B138" s="348"/>
      <c r="C138" s="301">
        <v>669</v>
      </c>
      <c r="D138" s="301"/>
      <c r="E138" s="308" t="s">
        <v>71</v>
      </c>
      <c r="F138" s="304">
        <v>0</v>
      </c>
      <c r="G138" s="305"/>
    </row>
    <row r="139" spans="1:7" s="286" customFormat="1" x14ac:dyDescent="0.3">
      <c r="A139" s="296">
        <v>83</v>
      </c>
      <c r="B139" s="311">
        <v>67</v>
      </c>
      <c r="C139" s="367" t="s">
        <v>145</v>
      </c>
      <c r="D139" s="368"/>
      <c r="E139" s="369"/>
      <c r="F139" s="312">
        <f t="shared" ref="F139" si="13">SUM(F140:F145)</f>
        <v>15989144</v>
      </c>
      <c r="G139" s="313"/>
    </row>
    <row r="140" spans="1:7" s="286" customFormat="1" x14ac:dyDescent="0.3">
      <c r="A140" s="300">
        <v>84</v>
      </c>
      <c r="B140" s="348"/>
      <c r="C140" s="301">
        <v>672</v>
      </c>
      <c r="D140" s="301"/>
      <c r="E140" s="308" t="s">
        <v>252</v>
      </c>
      <c r="F140" s="304">
        <v>10977144</v>
      </c>
      <c r="G140" s="305"/>
    </row>
    <row r="141" spans="1:7" s="286" customFormat="1" x14ac:dyDescent="0.3">
      <c r="A141" s="327">
        <v>85</v>
      </c>
      <c r="B141" s="348"/>
      <c r="C141" s="317">
        <v>672</v>
      </c>
      <c r="D141" s="339"/>
      <c r="E141" s="340" t="s">
        <v>255</v>
      </c>
      <c r="F141" s="330">
        <v>0</v>
      </c>
      <c r="G141" s="305"/>
    </row>
    <row r="142" spans="1:7" s="286" customFormat="1" x14ac:dyDescent="0.3">
      <c r="A142" s="327">
        <v>86</v>
      </c>
      <c r="B142" s="348"/>
      <c r="C142" s="317">
        <v>672</v>
      </c>
      <c r="D142" s="339"/>
      <c r="E142" s="340" t="s">
        <v>149</v>
      </c>
      <c r="F142" s="330">
        <v>5012000</v>
      </c>
      <c r="G142" s="305"/>
    </row>
    <row r="143" spans="1:7" s="286" customFormat="1" x14ac:dyDescent="0.3">
      <c r="A143" s="327">
        <v>87</v>
      </c>
      <c r="B143" s="348"/>
      <c r="C143" s="317">
        <v>672</v>
      </c>
      <c r="D143" s="339"/>
      <c r="E143" s="340" t="s">
        <v>150</v>
      </c>
      <c r="F143" s="330">
        <v>0</v>
      </c>
      <c r="G143" s="305"/>
    </row>
    <row r="144" spans="1:7" s="286" customFormat="1" x14ac:dyDescent="0.3">
      <c r="A144" s="327">
        <v>88</v>
      </c>
      <c r="B144" s="348"/>
      <c r="C144" s="317">
        <v>672</v>
      </c>
      <c r="D144" s="339"/>
      <c r="E144" s="340" t="s">
        <v>151</v>
      </c>
      <c r="F144" s="330">
        <v>0</v>
      </c>
      <c r="G144" s="305"/>
    </row>
    <row r="145" spans="1:7" s="286" customFormat="1" ht="15" thickBot="1" x14ac:dyDescent="0.35">
      <c r="A145" s="328">
        <v>89</v>
      </c>
      <c r="B145" s="348"/>
      <c r="C145" s="317">
        <v>674</v>
      </c>
      <c r="D145" s="339"/>
      <c r="E145" s="340" t="s">
        <v>132</v>
      </c>
      <c r="F145" s="330">
        <v>0</v>
      </c>
      <c r="G145" s="331"/>
    </row>
    <row r="146" spans="1:7" s="286" customFormat="1" ht="15" thickBot="1" x14ac:dyDescent="0.35">
      <c r="A146" s="332">
        <v>90</v>
      </c>
      <c r="B146" s="341" t="s">
        <v>144</v>
      </c>
      <c r="C146" s="342"/>
      <c r="D146" s="342"/>
      <c r="E146" s="343"/>
      <c r="F146" s="333">
        <f>F107-F5</f>
        <v>0</v>
      </c>
      <c r="G146" s="295"/>
    </row>
    <row r="147" spans="1:7" s="286" customFormat="1" x14ac:dyDescent="0.3">
      <c r="F147" s="344"/>
    </row>
    <row r="148" spans="1:7" s="286" customFormat="1" x14ac:dyDescent="0.3">
      <c r="F148" s="344"/>
    </row>
    <row r="149" spans="1:7" s="286" customFormat="1" x14ac:dyDescent="0.3">
      <c r="F149" s="344"/>
    </row>
    <row r="150" spans="1:7" s="286" customFormat="1" x14ac:dyDescent="0.3">
      <c r="F150" s="344"/>
    </row>
    <row r="151" spans="1:7" s="286" customFormat="1" x14ac:dyDescent="0.3">
      <c r="F151" s="344"/>
    </row>
    <row r="152" spans="1:7" s="286" customFormat="1" x14ac:dyDescent="0.3">
      <c r="F152" s="344"/>
    </row>
    <row r="153" spans="1:7" s="286" customFormat="1" x14ac:dyDescent="0.3">
      <c r="F153" s="344"/>
    </row>
    <row r="154" spans="1:7" s="286" customFormat="1" x14ac:dyDescent="0.3">
      <c r="F154" s="344"/>
    </row>
    <row r="155" spans="1:7" s="286" customFormat="1" x14ac:dyDescent="0.3">
      <c r="F155" s="344"/>
    </row>
    <row r="156" spans="1:7" s="286" customFormat="1" x14ac:dyDescent="0.3">
      <c r="F156" s="344"/>
    </row>
    <row r="157" spans="1:7" s="286" customFormat="1" x14ac:dyDescent="0.3">
      <c r="F157" s="344"/>
    </row>
    <row r="158" spans="1:7" s="286" customFormat="1" x14ac:dyDescent="0.3">
      <c r="F158" s="344"/>
    </row>
    <row r="159" spans="1:7" s="286" customFormat="1" x14ac:dyDescent="0.3">
      <c r="F159" s="344"/>
    </row>
    <row r="160" spans="1:7" s="286" customFormat="1" x14ac:dyDescent="0.3">
      <c r="F160" s="344"/>
    </row>
    <row r="161" spans="6:6" s="286" customFormat="1" x14ac:dyDescent="0.3">
      <c r="F161" s="344"/>
    </row>
    <row r="162" spans="6:6" s="286" customFormat="1" x14ac:dyDescent="0.3">
      <c r="F162" s="344"/>
    </row>
    <row r="163" spans="6:6" s="286" customFormat="1" x14ac:dyDescent="0.3">
      <c r="F163" s="344"/>
    </row>
    <row r="164" spans="6:6" s="286" customFormat="1" x14ac:dyDescent="0.3">
      <c r="F164" s="344"/>
    </row>
    <row r="165" spans="6:6" s="286" customFormat="1" x14ac:dyDescent="0.3">
      <c r="F165" s="344"/>
    </row>
    <row r="166" spans="6:6" s="286" customFormat="1" x14ac:dyDescent="0.3">
      <c r="F166" s="344"/>
    </row>
    <row r="167" spans="6:6" s="286" customFormat="1" x14ac:dyDescent="0.3">
      <c r="F167" s="344"/>
    </row>
    <row r="168" spans="6:6" s="286" customFormat="1" x14ac:dyDescent="0.3">
      <c r="F168" s="344"/>
    </row>
    <row r="169" spans="6:6" s="286" customFormat="1" x14ac:dyDescent="0.3">
      <c r="F169" s="344"/>
    </row>
    <row r="170" spans="6:6" s="286" customFormat="1" x14ac:dyDescent="0.3">
      <c r="F170" s="344"/>
    </row>
    <row r="171" spans="6:6" s="286" customFormat="1" x14ac:dyDescent="0.3">
      <c r="F171" s="344"/>
    </row>
    <row r="172" spans="6:6" s="286" customFormat="1" x14ac:dyDescent="0.3">
      <c r="F172" s="344"/>
    </row>
    <row r="173" spans="6:6" s="286" customFormat="1" x14ac:dyDescent="0.3">
      <c r="F173" s="344"/>
    </row>
    <row r="174" spans="6:6" s="286" customFormat="1" x14ac:dyDescent="0.3">
      <c r="F174" s="344"/>
    </row>
    <row r="175" spans="6:6" s="286" customFormat="1" x14ac:dyDescent="0.3">
      <c r="F175" s="344"/>
    </row>
    <row r="176" spans="6:6" s="286" customFormat="1" x14ac:dyDescent="0.3">
      <c r="F176" s="344"/>
    </row>
    <row r="177" spans="6:6" s="286" customFormat="1" x14ac:dyDescent="0.3">
      <c r="F177" s="344"/>
    </row>
    <row r="178" spans="6:6" s="286" customFormat="1" x14ac:dyDescent="0.3">
      <c r="F178" s="344"/>
    </row>
    <row r="179" spans="6:6" s="286" customFormat="1" x14ac:dyDescent="0.3">
      <c r="F179" s="344"/>
    </row>
    <row r="180" spans="6:6" s="286" customFormat="1" x14ac:dyDescent="0.3">
      <c r="F180" s="344"/>
    </row>
    <row r="181" spans="6:6" s="286" customFormat="1" x14ac:dyDescent="0.3">
      <c r="F181" s="344"/>
    </row>
    <row r="182" spans="6:6" s="286" customFormat="1" x14ac:dyDescent="0.3">
      <c r="F182" s="344"/>
    </row>
    <row r="183" spans="6:6" s="286" customFormat="1" x14ac:dyDescent="0.3">
      <c r="F183" s="344"/>
    </row>
    <row r="184" spans="6:6" s="286" customFormat="1" x14ac:dyDescent="0.3">
      <c r="F184" s="344"/>
    </row>
    <row r="185" spans="6:6" s="286" customFormat="1" x14ac:dyDescent="0.3">
      <c r="F185" s="344"/>
    </row>
    <row r="186" spans="6:6" s="286" customFormat="1" x14ac:dyDescent="0.3">
      <c r="F186" s="344"/>
    </row>
    <row r="187" spans="6:6" s="286" customFormat="1" x14ac:dyDescent="0.3">
      <c r="F187" s="344"/>
    </row>
    <row r="188" spans="6:6" s="286" customFormat="1" x14ac:dyDescent="0.3">
      <c r="F188" s="344"/>
    </row>
    <row r="189" spans="6:6" s="286" customFormat="1" x14ac:dyDescent="0.3">
      <c r="F189" s="344"/>
    </row>
    <row r="190" spans="6:6" s="286" customFormat="1" x14ac:dyDescent="0.3">
      <c r="F190" s="344"/>
    </row>
    <row r="191" spans="6:6" s="286" customFormat="1" x14ac:dyDescent="0.3">
      <c r="F191" s="344"/>
    </row>
    <row r="192" spans="6:6" s="286" customFormat="1" x14ac:dyDescent="0.3">
      <c r="F192" s="344"/>
    </row>
    <row r="193" spans="6:6" s="286" customFormat="1" x14ac:dyDescent="0.3">
      <c r="F193" s="344"/>
    </row>
    <row r="194" spans="6:6" s="286" customFormat="1" x14ac:dyDescent="0.3">
      <c r="F194" s="344"/>
    </row>
    <row r="195" spans="6:6" s="286" customFormat="1" x14ac:dyDescent="0.3">
      <c r="F195" s="344"/>
    </row>
    <row r="196" spans="6:6" s="286" customFormat="1" x14ac:dyDescent="0.3">
      <c r="F196" s="344"/>
    </row>
    <row r="197" spans="6:6" s="286" customFormat="1" x14ac:dyDescent="0.3">
      <c r="F197" s="344"/>
    </row>
    <row r="198" spans="6:6" s="286" customFormat="1" x14ac:dyDescent="0.3">
      <c r="F198" s="344"/>
    </row>
    <row r="199" spans="6:6" s="286" customFormat="1" x14ac:dyDescent="0.3">
      <c r="F199" s="344"/>
    </row>
    <row r="200" spans="6:6" s="286" customFormat="1" x14ac:dyDescent="0.3">
      <c r="F200" s="344"/>
    </row>
    <row r="201" spans="6:6" s="286" customFormat="1" x14ac:dyDescent="0.3">
      <c r="F201" s="344"/>
    </row>
    <row r="202" spans="6:6" s="286" customFormat="1" x14ac:dyDescent="0.3">
      <c r="F202" s="344"/>
    </row>
    <row r="203" spans="6:6" s="286" customFormat="1" x14ac:dyDescent="0.3">
      <c r="F203" s="344"/>
    </row>
    <row r="204" spans="6:6" s="286" customFormat="1" x14ac:dyDescent="0.3">
      <c r="F204" s="344"/>
    </row>
    <row r="205" spans="6:6" s="286" customFormat="1" x14ac:dyDescent="0.3">
      <c r="F205" s="344"/>
    </row>
    <row r="206" spans="6:6" s="286" customFormat="1" x14ac:dyDescent="0.3">
      <c r="F206" s="344"/>
    </row>
    <row r="207" spans="6:6" s="286" customFormat="1" x14ac:dyDescent="0.3">
      <c r="F207" s="344"/>
    </row>
    <row r="208" spans="6:6" s="286" customFormat="1" x14ac:dyDescent="0.3">
      <c r="F208" s="344"/>
    </row>
    <row r="209" spans="6:6" s="286" customFormat="1" x14ac:dyDescent="0.3">
      <c r="F209" s="344"/>
    </row>
    <row r="210" spans="6:6" s="286" customFormat="1" x14ac:dyDescent="0.3">
      <c r="F210" s="344"/>
    </row>
    <row r="211" spans="6:6" s="286" customFormat="1" x14ac:dyDescent="0.3">
      <c r="F211" s="344"/>
    </row>
    <row r="212" spans="6:6" s="286" customFormat="1" x14ac:dyDescent="0.3">
      <c r="F212" s="344"/>
    </row>
    <row r="213" spans="6:6" s="286" customFormat="1" x14ac:dyDescent="0.3">
      <c r="F213" s="344"/>
    </row>
    <row r="214" spans="6:6" s="286" customFormat="1" x14ac:dyDescent="0.3">
      <c r="F214" s="344"/>
    </row>
    <row r="215" spans="6:6" s="286" customFormat="1" x14ac:dyDescent="0.3">
      <c r="F215" s="344"/>
    </row>
    <row r="216" spans="6:6" s="286" customFormat="1" x14ac:dyDescent="0.3">
      <c r="F216" s="344"/>
    </row>
    <row r="217" spans="6:6" s="286" customFormat="1" x14ac:dyDescent="0.3">
      <c r="F217" s="344"/>
    </row>
    <row r="218" spans="6:6" s="286" customFormat="1" x14ac:dyDescent="0.3">
      <c r="F218" s="344"/>
    </row>
    <row r="219" spans="6:6" s="286" customFormat="1" x14ac:dyDescent="0.3">
      <c r="F219" s="344"/>
    </row>
    <row r="220" spans="6:6" s="286" customFormat="1" x14ac:dyDescent="0.3">
      <c r="F220" s="344"/>
    </row>
    <row r="221" spans="6:6" s="286" customFormat="1" x14ac:dyDescent="0.3">
      <c r="F221" s="344"/>
    </row>
    <row r="222" spans="6:6" s="286" customFormat="1" x14ac:dyDescent="0.3">
      <c r="F222" s="344"/>
    </row>
    <row r="223" spans="6:6" s="286" customFormat="1" x14ac:dyDescent="0.3">
      <c r="F223" s="344"/>
    </row>
  </sheetData>
  <mergeCells count="18">
    <mergeCell ref="B5:E5"/>
    <mergeCell ref="C42:E42"/>
    <mergeCell ref="C68:E68"/>
    <mergeCell ref="C74:E74"/>
    <mergeCell ref="A1:G1"/>
    <mergeCell ref="A2:G2"/>
    <mergeCell ref="C139:E139"/>
    <mergeCell ref="C78:E78"/>
    <mergeCell ref="C86:E86"/>
    <mergeCell ref="C95:E95"/>
    <mergeCell ref="C100:E100"/>
    <mergeCell ref="C104:E104"/>
    <mergeCell ref="B107:E107"/>
    <mergeCell ref="C108:E108"/>
    <mergeCell ref="C114:E114"/>
    <mergeCell ref="C119:E119"/>
    <mergeCell ref="C124:E124"/>
    <mergeCell ref="C134:E134"/>
  </mergeCells>
  <pageMargins left="0.7" right="0.7" top="0.78740157499999996" bottom="0.78740157499999996" header="0.3" footer="0.3"/>
  <pageSetup paperSize="9" orientation="portrait" r:id="rId1"/>
  <ignoredErrors>
    <ignoredError sqref="F38 F40 F4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88"/>
  <sheetViews>
    <sheetView view="pageLayout" topLeftCell="A22" zoomScaleNormal="100" workbookViewId="0">
      <selection activeCell="F15" sqref="F15"/>
    </sheetView>
  </sheetViews>
  <sheetFormatPr defaultRowHeight="13.2" x14ac:dyDescent="0.25"/>
  <cols>
    <col min="1" max="1" width="5" customWidth="1"/>
    <col min="2" max="2" width="5.6640625" customWidth="1"/>
    <col min="3" max="3" width="49.33203125" customWidth="1"/>
    <col min="4" max="5" width="11" customWidth="1"/>
    <col min="6" max="6" width="11.33203125" style="14" customWidth="1"/>
    <col min="7" max="8" width="10.88671875" style="14" bestFit="1" customWidth="1"/>
  </cols>
  <sheetData>
    <row r="1" spans="1:6" s="3" customFormat="1" ht="14.1" customHeight="1" x14ac:dyDescent="0.3">
      <c r="A1" s="19" t="s">
        <v>275</v>
      </c>
      <c r="B1" s="19"/>
      <c r="C1" s="19"/>
      <c r="E1" s="19"/>
      <c r="F1" s="78" t="s">
        <v>138</v>
      </c>
    </row>
    <row r="2" spans="1:6" s="3" customFormat="1" ht="14.1" customHeight="1" x14ac:dyDescent="0.3">
      <c r="A2" s="16"/>
      <c r="B2" s="356" t="s">
        <v>283</v>
      </c>
      <c r="C2" s="18"/>
      <c r="D2" s="80"/>
      <c r="E2" s="80"/>
      <c r="F2" s="80"/>
    </row>
    <row r="3" spans="1:6" s="3" customFormat="1" ht="14.1" customHeight="1" thickBot="1" x14ac:dyDescent="0.3">
      <c r="A3" s="20"/>
      <c r="B3" s="20"/>
      <c r="C3" s="20"/>
      <c r="D3" s="81"/>
      <c r="E3" s="81"/>
      <c r="F3" s="81"/>
    </row>
    <row r="4" spans="1:6" s="3" customFormat="1" ht="15" customHeight="1" thickBot="1" x14ac:dyDescent="0.35">
      <c r="A4" s="381" t="s">
        <v>284</v>
      </c>
      <c r="B4" s="382"/>
      <c r="C4" s="382"/>
      <c r="D4" s="382"/>
      <c r="E4" s="382"/>
      <c r="F4" s="383"/>
    </row>
    <row r="5" spans="1:6" s="3" customFormat="1" ht="15" customHeight="1" thickBot="1" x14ac:dyDescent="0.3">
      <c r="A5" s="384"/>
      <c r="B5" s="385"/>
      <c r="C5" s="385"/>
      <c r="D5" s="385"/>
      <c r="E5" s="385"/>
      <c r="F5" s="385"/>
    </row>
    <row r="6" spans="1:6" s="3" customFormat="1" ht="15" customHeight="1" thickBot="1" x14ac:dyDescent="0.3">
      <c r="A6" s="82" t="s">
        <v>0</v>
      </c>
      <c r="B6" s="83" t="s">
        <v>1</v>
      </c>
      <c r="C6" s="83" t="s">
        <v>2</v>
      </c>
      <c r="D6" s="53" t="s">
        <v>269</v>
      </c>
      <c r="E6" s="53" t="s">
        <v>272</v>
      </c>
      <c r="F6" s="53" t="s">
        <v>273</v>
      </c>
    </row>
    <row r="7" spans="1:6" s="3" customFormat="1" ht="15" customHeight="1" x14ac:dyDescent="0.25">
      <c r="A7" s="23">
        <v>1</v>
      </c>
      <c r="B7" s="84"/>
      <c r="C7" s="85" t="s">
        <v>139</v>
      </c>
      <c r="D7" s="86">
        <f>SUM(D8:D16)</f>
        <v>13217497</v>
      </c>
      <c r="E7" s="96">
        <v>13209773</v>
      </c>
      <c r="F7" s="87">
        <f>SUM(F8:F16)</f>
        <v>13958319</v>
      </c>
    </row>
    <row r="8" spans="1:6" s="3" customFormat="1" ht="15" customHeight="1" x14ac:dyDescent="0.25">
      <c r="A8" s="24">
        <v>2</v>
      </c>
      <c r="B8" s="39">
        <v>50</v>
      </c>
      <c r="C8" s="45" t="s">
        <v>112</v>
      </c>
      <c r="D8" s="56">
        <v>1448377</v>
      </c>
      <c r="E8" s="97">
        <v>1533745</v>
      </c>
      <c r="F8" s="65">
        <v>1557091</v>
      </c>
    </row>
    <row r="9" spans="1:6" s="3" customFormat="1" ht="15" customHeight="1" x14ac:dyDescent="0.25">
      <c r="A9" s="24">
        <v>3</v>
      </c>
      <c r="B9" s="39">
        <v>51</v>
      </c>
      <c r="C9" s="45" t="s">
        <v>113</v>
      </c>
      <c r="D9" s="56">
        <v>569340</v>
      </c>
      <c r="E9" s="97">
        <v>541175</v>
      </c>
      <c r="F9" s="65">
        <v>842475</v>
      </c>
    </row>
    <row r="10" spans="1:6" s="3" customFormat="1" ht="15" customHeight="1" x14ac:dyDescent="0.25">
      <c r="A10" s="24">
        <v>4</v>
      </c>
      <c r="B10" s="39">
        <v>52</v>
      </c>
      <c r="C10" s="45" t="s">
        <v>114</v>
      </c>
      <c r="D10" s="56">
        <v>10633628</v>
      </c>
      <c r="E10" s="97">
        <v>10846400</v>
      </c>
      <c r="F10" s="65">
        <v>11283729</v>
      </c>
    </row>
    <row r="11" spans="1:6" s="3" customFormat="1" ht="15" customHeight="1" x14ac:dyDescent="0.25">
      <c r="A11" s="24">
        <v>5</v>
      </c>
      <c r="B11" s="39">
        <v>53</v>
      </c>
      <c r="C11" s="45" t="s">
        <v>115</v>
      </c>
      <c r="D11" s="56">
        <v>0</v>
      </c>
      <c r="E11" s="97">
        <v>0</v>
      </c>
      <c r="F11" s="65">
        <v>0</v>
      </c>
    </row>
    <row r="12" spans="1:6" s="3" customFormat="1" ht="15" customHeight="1" x14ac:dyDescent="0.25">
      <c r="A12" s="24">
        <v>6</v>
      </c>
      <c r="B12" s="39">
        <v>54</v>
      </c>
      <c r="C12" s="45" t="s">
        <v>116</v>
      </c>
      <c r="D12" s="56">
        <v>28928</v>
      </c>
      <c r="E12" s="97">
        <v>29800</v>
      </c>
      <c r="F12" s="65">
        <v>36000</v>
      </c>
    </row>
    <row r="13" spans="1:6" s="3" customFormat="1" ht="15" customHeight="1" x14ac:dyDescent="0.25">
      <c r="A13" s="24">
        <v>7</v>
      </c>
      <c r="B13" s="39">
        <v>55</v>
      </c>
      <c r="C13" s="45" t="s">
        <v>117</v>
      </c>
      <c r="D13" s="56">
        <v>537224</v>
      </c>
      <c r="E13" s="97">
        <v>258653</v>
      </c>
      <c r="F13" s="65">
        <v>239024</v>
      </c>
    </row>
    <row r="14" spans="1:6" s="3" customFormat="1" ht="15" customHeight="1" x14ac:dyDescent="0.25">
      <c r="A14" s="24">
        <v>8</v>
      </c>
      <c r="B14" s="39">
        <v>56</v>
      </c>
      <c r="C14" s="45" t="s">
        <v>137</v>
      </c>
      <c r="D14" s="56">
        <v>0</v>
      </c>
      <c r="E14" s="97">
        <v>0</v>
      </c>
      <c r="F14" s="65">
        <v>0</v>
      </c>
    </row>
    <row r="15" spans="1:6" s="3" customFormat="1" ht="15" customHeight="1" x14ac:dyDescent="0.25">
      <c r="A15" s="24">
        <v>9</v>
      </c>
      <c r="B15" s="39">
        <v>57</v>
      </c>
      <c r="C15" s="45" t="s">
        <v>152</v>
      </c>
      <c r="D15" s="56">
        <v>0</v>
      </c>
      <c r="E15" s="97">
        <v>0</v>
      </c>
      <c r="F15" s="65">
        <v>0</v>
      </c>
    </row>
    <row r="16" spans="1:6" s="3" customFormat="1" ht="15" customHeight="1" x14ac:dyDescent="0.25">
      <c r="A16" s="24">
        <v>10</v>
      </c>
      <c r="B16" s="39">
        <v>59</v>
      </c>
      <c r="C16" s="45" t="s">
        <v>44</v>
      </c>
      <c r="D16" s="56">
        <v>0</v>
      </c>
      <c r="E16" s="97">
        <v>0</v>
      </c>
      <c r="F16" s="65">
        <v>0</v>
      </c>
    </row>
    <row r="17" spans="1:6" s="3" customFormat="1" ht="15" customHeight="1" x14ac:dyDescent="0.25">
      <c r="A17" s="23">
        <v>11</v>
      </c>
      <c r="B17" s="84"/>
      <c r="C17" s="85" t="s">
        <v>140</v>
      </c>
      <c r="D17" s="86">
        <f>SUM(D18:D25)</f>
        <v>13217497</v>
      </c>
      <c r="E17" s="96">
        <v>13209773</v>
      </c>
      <c r="F17" s="87">
        <f>SUM(F18:F25)</f>
        <v>13958319</v>
      </c>
    </row>
    <row r="18" spans="1:6" s="3" customFormat="1" ht="15" customHeight="1" x14ac:dyDescent="0.25">
      <c r="A18" s="24">
        <v>12</v>
      </c>
      <c r="B18" s="39">
        <v>60</v>
      </c>
      <c r="C18" s="45" t="s">
        <v>118</v>
      </c>
      <c r="D18" s="56">
        <v>2110499</v>
      </c>
      <c r="E18" s="97">
        <v>2500000</v>
      </c>
      <c r="F18" s="65">
        <v>2395000</v>
      </c>
    </row>
    <row r="19" spans="1:6" s="3" customFormat="1" ht="15" customHeight="1" x14ac:dyDescent="0.25">
      <c r="A19" s="24">
        <v>13</v>
      </c>
      <c r="B19" s="39">
        <v>61</v>
      </c>
      <c r="C19" s="45" t="s">
        <v>119</v>
      </c>
      <c r="D19" s="56">
        <v>0</v>
      </c>
      <c r="E19" s="97">
        <v>0</v>
      </c>
      <c r="F19" s="65">
        <v>0</v>
      </c>
    </row>
    <row r="20" spans="1:6" s="3" customFormat="1" ht="15" customHeight="1" x14ac:dyDescent="0.25">
      <c r="A20" s="24">
        <v>14</v>
      </c>
      <c r="B20" s="39">
        <v>62</v>
      </c>
      <c r="C20" s="45" t="s">
        <v>120</v>
      </c>
      <c r="D20" s="56">
        <v>0</v>
      </c>
      <c r="E20" s="97">
        <v>0</v>
      </c>
      <c r="F20" s="65">
        <v>0</v>
      </c>
    </row>
    <row r="21" spans="1:6" s="3" customFormat="1" ht="15" customHeight="1" x14ac:dyDescent="0.25">
      <c r="A21" s="24">
        <v>15</v>
      </c>
      <c r="B21" s="39">
        <v>64</v>
      </c>
      <c r="C21" s="45" t="s">
        <v>74</v>
      </c>
      <c r="D21" s="56">
        <v>224009</v>
      </c>
      <c r="E21" s="97">
        <v>200000</v>
      </c>
      <c r="F21" s="65">
        <v>96800</v>
      </c>
    </row>
    <row r="22" spans="1:6" s="3" customFormat="1" ht="15" customHeight="1" x14ac:dyDescent="0.25">
      <c r="A22" s="24">
        <v>16</v>
      </c>
      <c r="B22" s="39">
        <v>66</v>
      </c>
      <c r="C22" s="45" t="s">
        <v>121</v>
      </c>
      <c r="D22" s="56">
        <v>228</v>
      </c>
      <c r="E22" s="97">
        <v>225</v>
      </c>
      <c r="F22" s="65">
        <v>175</v>
      </c>
    </row>
    <row r="23" spans="1:6" s="3" customFormat="1" ht="15" customHeight="1" x14ac:dyDescent="0.25">
      <c r="A23" s="24">
        <v>17</v>
      </c>
      <c r="B23" s="39" t="s">
        <v>122</v>
      </c>
      <c r="C23" s="45" t="s">
        <v>72</v>
      </c>
      <c r="D23" s="56">
        <v>6103589</v>
      </c>
      <c r="E23" s="97">
        <v>6257544</v>
      </c>
      <c r="F23" s="65">
        <v>7240000</v>
      </c>
    </row>
    <row r="24" spans="1:6" s="3" customFormat="1" ht="15" customHeight="1" x14ac:dyDescent="0.25">
      <c r="A24" s="24">
        <v>18</v>
      </c>
      <c r="B24" s="39" t="s">
        <v>123</v>
      </c>
      <c r="C24" s="45" t="s">
        <v>153</v>
      </c>
      <c r="D24" s="56">
        <v>4657672</v>
      </c>
      <c r="E24" s="97">
        <v>4172004</v>
      </c>
      <c r="F24" s="65">
        <v>4226344</v>
      </c>
    </row>
    <row r="25" spans="1:6" s="3" customFormat="1" ht="15" customHeight="1" x14ac:dyDescent="0.25">
      <c r="A25" s="24">
        <v>19</v>
      </c>
      <c r="B25" s="39" t="s">
        <v>124</v>
      </c>
      <c r="C25" s="45" t="s">
        <v>154</v>
      </c>
      <c r="D25" s="56">
        <v>121500</v>
      </c>
      <c r="E25" s="97">
        <v>80000</v>
      </c>
      <c r="F25" s="65">
        <v>0</v>
      </c>
    </row>
    <row r="26" spans="1:6" s="3" customFormat="1" ht="15" customHeight="1" thickBot="1" x14ac:dyDescent="0.3">
      <c r="A26" s="88">
        <v>20</v>
      </c>
      <c r="B26" s="89"/>
      <c r="C26" s="90" t="s">
        <v>141</v>
      </c>
      <c r="D26" s="91">
        <f>D17-D7</f>
        <v>0</v>
      </c>
      <c r="E26" s="98">
        <v>0</v>
      </c>
      <c r="F26" s="92">
        <f>F17-F7</f>
        <v>0</v>
      </c>
    </row>
    <row r="27" spans="1:6" s="3" customFormat="1" ht="15" customHeight="1" thickBot="1" x14ac:dyDescent="0.3">
      <c r="A27" s="17"/>
      <c r="B27" s="93"/>
      <c r="C27" s="17"/>
      <c r="D27" s="94"/>
      <c r="E27" s="94"/>
      <c r="F27" s="94"/>
    </row>
    <row r="28" spans="1:6" s="3" customFormat="1" ht="15" customHeight="1" thickBot="1" x14ac:dyDescent="0.35">
      <c r="A28" s="381" t="s">
        <v>285</v>
      </c>
      <c r="B28" s="382"/>
      <c r="C28" s="382"/>
      <c r="D28" s="382"/>
      <c r="E28" s="382"/>
      <c r="F28" s="383"/>
    </row>
    <row r="29" spans="1:6" s="3" customFormat="1" ht="15" customHeight="1" thickBot="1" x14ac:dyDescent="0.3">
      <c r="A29" s="384"/>
      <c r="B29" s="385"/>
      <c r="C29" s="385"/>
      <c r="D29" s="385"/>
      <c r="E29" s="385"/>
      <c r="F29" s="385"/>
    </row>
    <row r="30" spans="1:6" s="3" customFormat="1" ht="15" customHeight="1" thickBot="1" x14ac:dyDescent="0.3">
      <c r="A30" s="82" t="s">
        <v>0</v>
      </c>
      <c r="B30" s="83" t="s">
        <v>1</v>
      </c>
      <c r="C30" s="83" t="s">
        <v>2</v>
      </c>
      <c r="D30" s="53" t="s">
        <v>269</v>
      </c>
      <c r="E30" s="53" t="s">
        <v>272</v>
      </c>
      <c r="F30" s="53" t="s">
        <v>273</v>
      </c>
    </row>
    <row r="31" spans="1:6" s="3" customFormat="1" ht="15" customHeight="1" x14ac:dyDescent="0.25">
      <c r="A31" s="23">
        <v>1</v>
      </c>
      <c r="B31" s="84"/>
      <c r="C31" s="85" t="s">
        <v>139</v>
      </c>
      <c r="D31" s="86">
        <f>SUM(D32:D40)</f>
        <v>5259810</v>
      </c>
      <c r="E31" s="96">
        <v>5360025</v>
      </c>
      <c r="F31" s="87">
        <f>SUM(F32:F40)</f>
        <v>5932825</v>
      </c>
    </row>
    <row r="32" spans="1:6" s="3" customFormat="1" ht="15" customHeight="1" x14ac:dyDescent="0.25">
      <c r="A32" s="24">
        <v>2</v>
      </c>
      <c r="B32" s="39">
        <v>50</v>
      </c>
      <c r="C32" s="45" t="s">
        <v>112</v>
      </c>
      <c r="D32" s="56">
        <v>392805</v>
      </c>
      <c r="E32" s="97">
        <v>473000</v>
      </c>
      <c r="F32" s="65">
        <v>593193</v>
      </c>
    </row>
    <row r="33" spans="1:6" s="3" customFormat="1" ht="15" customHeight="1" x14ac:dyDescent="0.25">
      <c r="A33" s="24">
        <v>3</v>
      </c>
      <c r="B33" s="39">
        <v>51</v>
      </c>
      <c r="C33" s="45" t="s">
        <v>113</v>
      </c>
      <c r="D33" s="56">
        <v>184663</v>
      </c>
      <c r="E33" s="97">
        <v>223825</v>
      </c>
      <c r="F33" s="65">
        <v>572525</v>
      </c>
    </row>
    <row r="34" spans="1:6" s="3" customFormat="1" ht="15" customHeight="1" x14ac:dyDescent="0.25">
      <c r="A34" s="24">
        <v>4</v>
      </c>
      <c r="B34" s="39">
        <v>52</v>
      </c>
      <c r="C34" s="45" t="s">
        <v>114</v>
      </c>
      <c r="D34" s="56">
        <v>4491550</v>
      </c>
      <c r="E34" s="97">
        <v>4490000</v>
      </c>
      <c r="F34" s="65">
        <v>4490000</v>
      </c>
    </row>
    <row r="35" spans="1:6" s="3" customFormat="1" ht="15" customHeight="1" x14ac:dyDescent="0.25">
      <c r="A35" s="24">
        <v>5</v>
      </c>
      <c r="B35" s="39">
        <v>53</v>
      </c>
      <c r="C35" s="45" t="s">
        <v>115</v>
      </c>
      <c r="D35" s="56">
        <v>0</v>
      </c>
      <c r="E35" s="97">
        <v>0</v>
      </c>
      <c r="F35" s="65">
        <v>0</v>
      </c>
    </row>
    <row r="36" spans="1:6" s="3" customFormat="1" ht="15" customHeight="1" x14ac:dyDescent="0.25">
      <c r="A36" s="24">
        <v>6</v>
      </c>
      <c r="B36" s="39">
        <v>54</v>
      </c>
      <c r="C36" s="45" t="s">
        <v>116</v>
      </c>
      <c r="D36" s="56">
        <v>3214</v>
      </c>
      <c r="E36" s="97">
        <v>3200</v>
      </c>
      <c r="F36" s="65">
        <v>4000</v>
      </c>
    </row>
    <row r="37" spans="1:6" s="3" customFormat="1" ht="15" customHeight="1" x14ac:dyDescent="0.25">
      <c r="A37" s="24">
        <v>7</v>
      </c>
      <c r="B37" s="39">
        <v>55</v>
      </c>
      <c r="C37" s="45" t="s">
        <v>117</v>
      </c>
      <c r="D37" s="56">
        <v>187578</v>
      </c>
      <c r="E37" s="97">
        <v>170000</v>
      </c>
      <c r="F37" s="65">
        <v>273107</v>
      </c>
    </row>
    <row r="38" spans="1:6" s="3" customFormat="1" ht="15" customHeight="1" x14ac:dyDescent="0.25">
      <c r="A38" s="24">
        <v>8</v>
      </c>
      <c r="B38" s="39">
        <v>56</v>
      </c>
      <c r="C38" s="45" t="s">
        <v>137</v>
      </c>
      <c r="D38" s="56">
        <v>0</v>
      </c>
      <c r="E38" s="97">
        <v>0</v>
      </c>
      <c r="F38" s="65">
        <v>0</v>
      </c>
    </row>
    <row r="39" spans="1:6" s="3" customFormat="1" ht="15" customHeight="1" x14ac:dyDescent="0.25">
      <c r="A39" s="24">
        <v>9</v>
      </c>
      <c r="B39" s="39">
        <v>57</v>
      </c>
      <c r="C39" s="45" t="s">
        <v>152</v>
      </c>
      <c r="D39" s="56">
        <v>0</v>
      </c>
      <c r="E39" s="97">
        <v>0</v>
      </c>
      <c r="F39" s="65">
        <v>0</v>
      </c>
    </row>
    <row r="40" spans="1:6" s="3" customFormat="1" ht="15" customHeight="1" x14ac:dyDescent="0.25">
      <c r="A40" s="24">
        <v>10</v>
      </c>
      <c r="B40" s="39">
        <v>59</v>
      </c>
      <c r="C40" s="45" t="s">
        <v>44</v>
      </c>
      <c r="D40" s="56">
        <v>0</v>
      </c>
      <c r="E40" s="97">
        <v>0</v>
      </c>
      <c r="F40" s="65">
        <v>0</v>
      </c>
    </row>
    <row r="41" spans="1:6" s="3" customFormat="1" ht="15" customHeight="1" x14ac:dyDescent="0.25">
      <c r="A41" s="23">
        <v>11</v>
      </c>
      <c r="B41" s="84"/>
      <c r="C41" s="85" t="s">
        <v>140</v>
      </c>
      <c r="D41" s="86">
        <f>SUM(D42:D49)</f>
        <v>5259810</v>
      </c>
      <c r="E41" s="96">
        <v>5360025</v>
      </c>
      <c r="F41" s="87">
        <f>SUM(F42:F49)</f>
        <v>5932825</v>
      </c>
    </row>
    <row r="42" spans="1:6" s="3" customFormat="1" ht="15" customHeight="1" x14ac:dyDescent="0.25">
      <c r="A42" s="24">
        <v>12</v>
      </c>
      <c r="B42" s="39">
        <v>60</v>
      </c>
      <c r="C42" s="45" t="s">
        <v>118</v>
      </c>
      <c r="D42" s="56">
        <v>1318426</v>
      </c>
      <c r="E42" s="97">
        <v>1400000</v>
      </c>
      <c r="F42" s="65">
        <v>1405000</v>
      </c>
    </row>
    <row r="43" spans="1:6" s="3" customFormat="1" ht="15" customHeight="1" x14ac:dyDescent="0.25">
      <c r="A43" s="24">
        <v>13</v>
      </c>
      <c r="B43" s="39">
        <v>61</v>
      </c>
      <c r="C43" s="45" t="s">
        <v>119</v>
      </c>
      <c r="D43" s="56">
        <v>0</v>
      </c>
      <c r="E43" s="97">
        <v>0</v>
      </c>
      <c r="F43" s="65">
        <v>0</v>
      </c>
    </row>
    <row r="44" spans="1:6" s="3" customFormat="1" ht="15" customHeight="1" x14ac:dyDescent="0.25">
      <c r="A44" s="24">
        <v>14</v>
      </c>
      <c r="B44" s="39">
        <v>62</v>
      </c>
      <c r="C44" s="45" t="s">
        <v>120</v>
      </c>
      <c r="D44" s="56">
        <v>0</v>
      </c>
      <c r="E44" s="97">
        <v>0</v>
      </c>
      <c r="F44" s="65">
        <v>0</v>
      </c>
    </row>
    <row r="45" spans="1:6" s="3" customFormat="1" ht="15" customHeight="1" x14ac:dyDescent="0.25">
      <c r="A45" s="24">
        <v>15</v>
      </c>
      <c r="B45" s="39">
        <v>64</v>
      </c>
      <c r="C45" s="45" t="s">
        <v>74</v>
      </c>
      <c r="D45" s="56">
        <v>7492</v>
      </c>
      <c r="E45" s="97">
        <v>0</v>
      </c>
      <c r="F45" s="65">
        <v>5000</v>
      </c>
    </row>
    <row r="46" spans="1:6" s="3" customFormat="1" ht="15" customHeight="1" x14ac:dyDescent="0.25">
      <c r="A46" s="24">
        <v>16</v>
      </c>
      <c r="B46" s="39">
        <v>66</v>
      </c>
      <c r="C46" s="45" t="s">
        <v>121</v>
      </c>
      <c r="D46" s="56">
        <v>25</v>
      </c>
      <c r="E46" s="97">
        <v>25</v>
      </c>
      <c r="F46" s="65">
        <v>25</v>
      </c>
    </row>
    <row r="47" spans="1:6" s="3" customFormat="1" ht="15" customHeight="1" x14ac:dyDescent="0.25">
      <c r="A47" s="24">
        <v>17</v>
      </c>
      <c r="B47" s="39" t="s">
        <v>122</v>
      </c>
      <c r="C47" s="45" t="s">
        <v>72</v>
      </c>
      <c r="D47" s="56">
        <v>3097092</v>
      </c>
      <c r="E47" s="97">
        <v>3120000</v>
      </c>
      <c r="F47" s="65">
        <v>3737144</v>
      </c>
    </row>
    <row r="48" spans="1:6" s="3" customFormat="1" ht="15" customHeight="1" x14ac:dyDescent="0.25">
      <c r="A48" s="24">
        <v>18</v>
      </c>
      <c r="B48" s="39" t="s">
        <v>123</v>
      </c>
      <c r="C48" s="45" t="s">
        <v>153</v>
      </c>
      <c r="D48" s="56">
        <v>836775</v>
      </c>
      <c r="E48" s="97">
        <v>840000</v>
      </c>
      <c r="F48" s="65">
        <v>785656</v>
      </c>
    </row>
    <row r="49" spans="1:6" s="3" customFormat="1" ht="15" customHeight="1" x14ac:dyDescent="0.25">
      <c r="A49" s="24">
        <v>19</v>
      </c>
      <c r="B49" s="39" t="s">
        <v>124</v>
      </c>
      <c r="C49" s="45" t="s">
        <v>154</v>
      </c>
      <c r="D49" s="56">
        <v>0</v>
      </c>
      <c r="E49" s="97">
        <v>0</v>
      </c>
      <c r="F49" s="65">
        <v>0</v>
      </c>
    </row>
    <row r="50" spans="1:6" s="3" customFormat="1" ht="15" customHeight="1" thickBot="1" x14ac:dyDescent="0.3">
      <c r="A50" s="88">
        <v>20</v>
      </c>
      <c r="B50" s="89"/>
      <c r="C50" s="90" t="s">
        <v>141</v>
      </c>
      <c r="D50" s="91">
        <f>D41-D31</f>
        <v>0</v>
      </c>
      <c r="E50" s="98">
        <v>0</v>
      </c>
      <c r="F50" s="92">
        <f>F41-F31</f>
        <v>0</v>
      </c>
    </row>
    <row r="51" spans="1:6" s="3" customFormat="1" ht="9.75" customHeight="1" x14ac:dyDescent="0.25"/>
    <row r="52" spans="1:6" s="3" customFormat="1" ht="9.75" customHeight="1" x14ac:dyDescent="0.25"/>
    <row r="53" spans="1:6" s="3" customFormat="1" ht="9.75" customHeight="1" x14ac:dyDescent="0.25"/>
    <row r="54" spans="1:6" s="3" customFormat="1" x14ac:dyDescent="0.25"/>
    <row r="55" spans="1:6" s="3" customFormat="1" x14ac:dyDescent="0.25"/>
    <row r="56" spans="1:6" s="3" customFormat="1" x14ac:dyDescent="0.25"/>
    <row r="57" spans="1:6" s="3" customFormat="1" x14ac:dyDescent="0.25"/>
    <row r="58" spans="1:6" s="3" customFormat="1" x14ac:dyDescent="0.25"/>
    <row r="59" spans="1:6" s="3" customFormat="1" x14ac:dyDescent="0.25"/>
    <row r="60" spans="1:6" s="3" customFormat="1" x14ac:dyDescent="0.25"/>
    <row r="61" spans="1:6" s="3" customFormat="1" x14ac:dyDescent="0.25"/>
    <row r="62" spans="1:6" s="3" customFormat="1" x14ac:dyDescent="0.25"/>
    <row r="63" spans="1:6" s="3" customFormat="1" x14ac:dyDescent="0.25"/>
    <row r="64" spans="1:6" s="3" customFormat="1" x14ac:dyDescent="0.25"/>
    <row r="65" spans="6:8" s="3" customFormat="1" x14ac:dyDescent="0.25"/>
    <row r="66" spans="6:8" s="3" customFormat="1" x14ac:dyDescent="0.25">
      <c r="F66" s="15"/>
      <c r="G66" s="15"/>
      <c r="H66" s="15"/>
    </row>
    <row r="67" spans="6:8" s="3" customFormat="1" x14ac:dyDescent="0.25">
      <c r="F67" s="15"/>
      <c r="G67" s="15"/>
      <c r="H67" s="15"/>
    </row>
    <row r="68" spans="6:8" s="3" customFormat="1" x14ac:dyDescent="0.25">
      <c r="F68" s="15"/>
      <c r="G68" s="15"/>
      <c r="H68" s="15"/>
    </row>
    <row r="69" spans="6:8" s="3" customFormat="1" x14ac:dyDescent="0.25">
      <c r="F69" s="15"/>
      <c r="G69" s="15"/>
      <c r="H69" s="15"/>
    </row>
    <row r="70" spans="6:8" s="3" customFormat="1" x14ac:dyDescent="0.25">
      <c r="F70" s="15"/>
      <c r="G70" s="15"/>
      <c r="H70" s="15"/>
    </row>
    <row r="71" spans="6:8" s="3" customFormat="1" x14ac:dyDescent="0.25">
      <c r="F71" s="15"/>
      <c r="G71" s="15"/>
      <c r="H71" s="15"/>
    </row>
    <row r="72" spans="6:8" s="3" customFormat="1" x14ac:dyDescent="0.25">
      <c r="F72" s="15"/>
      <c r="G72" s="15"/>
      <c r="H72" s="15"/>
    </row>
    <row r="73" spans="6:8" s="3" customFormat="1" x14ac:dyDescent="0.25">
      <c r="F73" s="15"/>
      <c r="G73" s="15"/>
      <c r="H73" s="15"/>
    </row>
    <row r="74" spans="6:8" s="3" customFormat="1" x14ac:dyDescent="0.25">
      <c r="F74" s="15"/>
      <c r="G74" s="15"/>
      <c r="H74" s="15"/>
    </row>
    <row r="75" spans="6:8" s="3" customFormat="1" x14ac:dyDescent="0.25">
      <c r="F75" s="15"/>
      <c r="G75" s="15"/>
      <c r="H75" s="15"/>
    </row>
    <row r="76" spans="6:8" s="3" customFormat="1" x14ac:dyDescent="0.25">
      <c r="F76" s="15"/>
      <c r="G76" s="15"/>
      <c r="H76" s="15"/>
    </row>
    <row r="77" spans="6:8" s="3" customFormat="1" x14ac:dyDescent="0.25">
      <c r="F77" s="15"/>
      <c r="G77" s="15"/>
      <c r="H77" s="15"/>
    </row>
    <row r="78" spans="6:8" s="3" customFormat="1" x14ac:dyDescent="0.25">
      <c r="F78" s="15"/>
      <c r="G78" s="15"/>
      <c r="H78" s="15"/>
    </row>
    <row r="79" spans="6:8" s="3" customFormat="1" x14ac:dyDescent="0.25">
      <c r="F79" s="15"/>
      <c r="G79" s="15"/>
      <c r="H79" s="15"/>
    </row>
    <row r="80" spans="6:8" s="3" customFormat="1" x14ac:dyDescent="0.25">
      <c r="F80" s="15"/>
      <c r="G80" s="15"/>
      <c r="H80" s="15"/>
    </row>
    <row r="81" spans="6:8" s="3" customFormat="1" x14ac:dyDescent="0.25">
      <c r="F81" s="15"/>
      <c r="G81" s="15"/>
      <c r="H81" s="15"/>
    </row>
    <row r="82" spans="6:8" s="3" customFormat="1" x14ac:dyDescent="0.25">
      <c r="F82" s="15"/>
      <c r="G82" s="15"/>
      <c r="H82" s="15"/>
    </row>
    <row r="83" spans="6:8" s="3" customFormat="1" x14ac:dyDescent="0.25">
      <c r="F83" s="15"/>
      <c r="G83" s="15"/>
      <c r="H83" s="15"/>
    </row>
    <row r="84" spans="6:8" s="3" customFormat="1" x14ac:dyDescent="0.25">
      <c r="F84" s="15"/>
      <c r="G84" s="15"/>
      <c r="H84" s="15"/>
    </row>
    <row r="85" spans="6:8" s="3" customFormat="1" x14ac:dyDescent="0.25">
      <c r="F85" s="15"/>
      <c r="G85" s="15"/>
      <c r="H85" s="15"/>
    </row>
    <row r="86" spans="6:8" s="3" customFormat="1" x14ac:dyDescent="0.25">
      <c r="F86" s="15"/>
      <c r="G86" s="15"/>
      <c r="H86" s="15"/>
    </row>
    <row r="87" spans="6:8" s="3" customFormat="1" x14ac:dyDescent="0.25">
      <c r="F87" s="15"/>
      <c r="G87" s="15"/>
      <c r="H87" s="15"/>
    </row>
    <row r="88" spans="6:8" s="3" customFormat="1" x14ac:dyDescent="0.25">
      <c r="F88" s="15"/>
      <c r="G88" s="15"/>
      <c r="H88" s="15"/>
    </row>
    <row r="89" spans="6:8" s="3" customFormat="1" x14ac:dyDescent="0.25">
      <c r="F89" s="15"/>
      <c r="G89" s="15"/>
      <c r="H89" s="15"/>
    </row>
    <row r="90" spans="6:8" s="3" customFormat="1" x14ac:dyDescent="0.25">
      <c r="F90" s="15"/>
      <c r="G90" s="15"/>
      <c r="H90" s="15"/>
    </row>
    <row r="91" spans="6:8" s="3" customFormat="1" x14ac:dyDescent="0.25">
      <c r="F91" s="15"/>
      <c r="G91" s="15"/>
      <c r="H91" s="15"/>
    </row>
    <row r="92" spans="6:8" s="3" customFormat="1" x14ac:dyDescent="0.25">
      <c r="F92" s="15"/>
      <c r="G92" s="15"/>
      <c r="H92" s="15"/>
    </row>
    <row r="93" spans="6:8" s="3" customFormat="1" x14ac:dyDescent="0.25">
      <c r="F93" s="15"/>
      <c r="G93" s="15"/>
      <c r="H93" s="15"/>
    </row>
    <row r="94" spans="6:8" s="3" customFormat="1" x14ac:dyDescent="0.25">
      <c r="F94" s="15"/>
      <c r="G94" s="15"/>
      <c r="H94" s="15"/>
    </row>
    <row r="95" spans="6:8" s="3" customFormat="1" x14ac:dyDescent="0.25">
      <c r="F95" s="15"/>
      <c r="G95" s="15"/>
      <c r="H95" s="15"/>
    </row>
    <row r="96" spans="6:8" s="3" customFormat="1" x14ac:dyDescent="0.25">
      <c r="F96" s="15"/>
      <c r="G96" s="15"/>
      <c r="H96" s="15"/>
    </row>
    <row r="97" spans="6:8" s="3" customFormat="1" x14ac:dyDescent="0.25">
      <c r="F97" s="15"/>
      <c r="G97" s="15"/>
      <c r="H97" s="15"/>
    </row>
    <row r="98" spans="6:8" s="3" customFormat="1" x14ac:dyDescent="0.25">
      <c r="F98" s="15"/>
      <c r="G98" s="15"/>
      <c r="H98" s="15"/>
    </row>
    <row r="99" spans="6:8" s="3" customFormat="1" x14ac:dyDescent="0.25">
      <c r="F99" s="15"/>
      <c r="G99" s="15"/>
      <c r="H99" s="15"/>
    </row>
    <row r="100" spans="6:8" s="3" customFormat="1" x14ac:dyDescent="0.25">
      <c r="F100" s="15"/>
      <c r="G100" s="15"/>
      <c r="H100" s="15"/>
    </row>
    <row r="101" spans="6:8" s="3" customFormat="1" x14ac:dyDescent="0.25">
      <c r="F101" s="15"/>
      <c r="G101" s="15"/>
      <c r="H101" s="15"/>
    </row>
    <row r="102" spans="6:8" s="3" customFormat="1" x14ac:dyDescent="0.25">
      <c r="F102" s="15"/>
      <c r="G102" s="15"/>
      <c r="H102" s="15"/>
    </row>
    <row r="103" spans="6:8" s="3" customFormat="1" x14ac:dyDescent="0.25">
      <c r="F103" s="15"/>
      <c r="G103" s="15"/>
      <c r="H103" s="15"/>
    </row>
    <row r="104" spans="6:8" s="3" customFormat="1" x14ac:dyDescent="0.25">
      <c r="F104" s="15"/>
      <c r="G104" s="15"/>
      <c r="H104" s="15"/>
    </row>
    <row r="105" spans="6:8" s="3" customFormat="1" x14ac:dyDescent="0.25">
      <c r="F105" s="15"/>
      <c r="G105" s="15"/>
      <c r="H105" s="15"/>
    </row>
    <row r="106" spans="6:8" s="3" customFormat="1" x14ac:dyDescent="0.25">
      <c r="F106" s="15"/>
      <c r="G106" s="15"/>
      <c r="H106" s="15"/>
    </row>
    <row r="107" spans="6:8" s="3" customFormat="1" x14ac:dyDescent="0.25">
      <c r="F107" s="15"/>
      <c r="G107" s="15"/>
      <c r="H107" s="15"/>
    </row>
    <row r="108" spans="6:8" s="3" customFormat="1" x14ac:dyDescent="0.25">
      <c r="F108" s="15"/>
      <c r="G108" s="15"/>
      <c r="H108" s="15"/>
    </row>
    <row r="109" spans="6:8" s="3" customFormat="1" x14ac:dyDescent="0.25">
      <c r="F109" s="15"/>
      <c r="G109" s="15"/>
      <c r="H109" s="15"/>
    </row>
    <row r="110" spans="6:8" s="3" customFormat="1" x14ac:dyDescent="0.25">
      <c r="F110" s="15"/>
      <c r="G110" s="15"/>
      <c r="H110" s="15"/>
    </row>
    <row r="111" spans="6:8" s="3" customFormat="1" x14ac:dyDescent="0.25">
      <c r="F111" s="15"/>
      <c r="G111" s="15"/>
      <c r="H111" s="15"/>
    </row>
    <row r="112" spans="6:8" s="3" customFormat="1" x14ac:dyDescent="0.25">
      <c r="F112" s="15"/>
      <c r="G112" s="15"/>
      <c r="H112" s="15"/>
    </row>
    <row r="113" spans="6:8" s="3" customFormat="1" x14ac:dyDescent="0.25">
      <c r="F113" s="15"/>
      <c r="G113" s="15"/>
      <c r="H113" s="15"/>
    </row>
    <row r="114" spans="6:8" s="3" customFormat="1" x14ac:dyDescent="0.25">
      <c r="F114" s="15"/>
      <c r="G114" s="15"/>
      <c r="H114" s="15"/>
    </row>
    <row r="115" spans="6:8" s="3" customFormat="1" x14ac:dyDescent="0.25">
      <c r="F115" s="15"/>
      <c r="G115" s="15"/>
      <c r="H115" s="15"/>
    </row>
    <row r="116" spans="6:8" s="3" customFormat="1" x14ac:dyDescent="0.25">
      <c r="F116" s="15"/>
      <c r="G116" s="15"/>
      <c r="H116" s="15"/>
    </row>
    <row r="117" spans="6:8" s="3" customFormat="1" x14ac:dyDescent="0.25">
      <c r="F117" s="15"/>
      <c r="G117" s="15"/>
      <c r="H117" s="15"/>
    </row>
    <row r="118" spans="6:8" s="3" customFormat="1" x14ac:dyDescent="0.25">
      <c r="F118" s="15"/>
      <c r="G118" s="15"/>
      <c r="H118" s="15"/>
    </row>
    <row r="119" spans="6:8" s="3" customFormat="1" x14ac:dyDescent="0.25">
      <c r="F119" s="15"/>
      <c r="G119" s="15"/>
      <c r="H119" s="15"/>
    </row>
    <row r="120" spans="6:8" s="3" customFormat="1" x14ac:dyDescent="0.25">
      <c r="F120" s="15"/>
      <c r="G120" s="15"/>
      <c r="H120" s="15"/>
    </row>
    <row r="121" spans="6:8" s="3" customFormat="1" x14ac:dyDescent="0.25">
      <c r="F121" s="15"/>
      <c r="G121" s="15"/>
      <c r="H121" s="15"/>
    </row>
    <row r="122" spans="6:8" s="3" customFormat="1" x14ac:dyDescent="0.25">
      <c r="F122" s="15"/>
      <c r="G122" s="15"/>
      <c r="H122" s="15"/>
    </row>
    <row r="123" spans="6:8" s="3" customFormat="1" x14ac:dyDescent="0.25">
      <c r="F123" s="15"/>
      <c r="G123" s="15"/>
      <c r="H123" s="15"/>
    </row>
    <row r="124" spans="6:8" s="3" customFormat="1" x14ac:dyDescent="0.25">
      <c r="F124" s="15"/>
      <c r="G124" s="15"/>
      <c r="H124" s="15"/>
    </row>
    <row r="125" spans="6:8" s="3" customFormat="1" x14ac:dyDescent="0.25">
      <c r="F125" s="15"/>
      <c r="G125" s="15"/>
      <c r="H125" s="15"/>
    </row>
    <row r="126" spans="6:8" s="3" customFormat="1" x14ac:dyDescent="0.25">
      <c r="F126" s="15"/>
      <c r="G126" s="15"/>
      <c r="H126" s="15"/>
    </row>
    <row r="127" spans="6:8" s="3" customFormat="1" x14ac:dyDescent="0.25">
      <c r="F127" s="15"/>
      <c r="G127" s="15"/>
      <c r="H127" s="15"/>
    </row>
    <row r="128" spans="6:8" s="3" customFormat="1" x14ac:dyDescent="0.25">
      <c r="F128" s="15"/>
      <c r="G128" s="15"/>
      <c r="H128" s="15"/>
    </row>
    <row r="129" spans="6:8" s="3" customFormat="1" x14ac:dyDescent="0.25">
      <c r="F129" s="15"/>
      <c r="G129" s="15"/>
      <c r="H129" s="15"/>
    </row>
    <row r="130" spans="6:8" s="3" customFormat="1" x14ac:dyDescent="0.25">
      <c r="F130" s="15"/>
      <c r="G130" s="15"/>
      <c r="H130" s="15"/>
    </row>
    <row r="131" spans="6:8" s="3" customFormat="1" x14ac:dyDescent="0.25">
      <c r="F131" s="15"/>
      <c r="G131" s="15"/>
      <c r="H131" s="15"/>
    </row>
    <row r="132" spans="6:8" s="3" customFormat="1" x14ac:dyDescent="0.25">
      <c r="F132" s="15"/>
      <c r="G132" s="15"/>
      <c r="H132" s="15"/>
    </row>
    <row r="133" spans="6:8" s="3" customFormat="1" x14ac:dyDescent="0.25">
      <c r="F133" s="15"/>
      <c r="G133" s="15"/>
      <c r="H133" s="15"/>
    </row>
    <row r="134" spans="6:8" s="3" customFormat="1" x14ac:dyDescent="0.25">
      <c r="F134" s="15"/>
      <c r="G134" s="15"/>
      <c r="H134" s="15"/>
    </row>
    <row r="135" spans="6:8" s="3" customFormat="1" x14ac:dyDescent="0.25">
      <c r="F135" s="15"/>
      <c r="G135" s="15"/>
      <c r="H135" s="15"/>
    </row>
    <row r="136" spans="6:8" s="3" customFormat="1" x14ac:dyDescent="0.25">
      <c r="F136" s="15"/>
      <c r="G136" s="15"/>
      <c r="H136" s="15"/>
    </row>
    <row r="137" spans="6:8" s="3" customFormat="1" x14ac:dyDescent="0.25">
      <c r="F137" s="15"/>
      <c r="G137" s="15"/>
      <c r="H137" s="15"/>
    </row>
    <row r="138" spans="6:8" s="3" customFormat="1" x14ac:dyDescent="0.25">
      <c r="F138" s="15"/>
      <c r="G138" s="15"/>
      <c r="H138" s="15"/>
    </row>
    <row r="139" spans="6:8" s="3" customFormat="1" x14ac:dyDescent="0.25">
      <c r="F139" s="15"/>
      <c r="G139" s="15"/>
      <c r="H139" s="15"/>
    </row>
    <row r="140" spans="6:8" s="3" customFormat="1" x14ac:dyDescent="0.25">
      <c r="F140" s="15"/>
      <c r="G140" s="15"/>
      <c r="H140" s="15"/>
    </row>
    <row r="141" spans="6:8" s="3" customFormat="1" x14ac:dyDescent="0.25">
      <c r="F141" s="15"/>
      <c r="G141" s="15"/>
      <c r="H141" s="15"/>
    </row>
    <row r="142" spans="6:8" s="3" customFormat="1" x14ac:dyDescent="0.25">
      <c r="F142" s="15"/>
      <c r="G142" s="15"/>
      <c r="H142" s="15"/>
    </row>
    <row r="143" spans="6:8" s="3" customFormat="1" x14ac:dyDescent="0.25">
      <c r="F143" s="15"/>
      <c r="G143" s="15"/>
      <c r="H143" s="15"/>
    </row>
    <row r="144" spans="6:8" s="3" customFormat="1" x14ac:dyDescent="0.25">
      <c r="F144" s="15"/>
      <c r="G144" s="15"/>
      <c r="H144" s="15"/>
    </row>
    <row r="145" spans="6:8" s="3" customFormat="1" x14ac:dyDescent="0.25">
      <c r="F145" s="15"/>
      <c r="G145" s="15"/>
      <c r="H145" s="15"/>
    </row>
    <row r="146" spans="6:8" s="3" customFormat="1" x14ac:dyDescent="0.25">
      <c r="F146" s="15"/>
      <c r="G146" s="15"/>
      <c r="H146" s="15"/>
    </row>
    <row r="147" spans="6:8" s="3" customFormat="1" x14ac:dyDescent="0.25">
      <c r="F147" s="15"/>
      <c r="G147" s="15"/>
      <c r="H147" s="15"/>
    </row>
    <row r="148" spans="6:8" s="3" customFormat="1" x14ac:dyDescent="0.25">
      <c r="F148" s="15"/>
      <c r="G148" s="15"/>
      <c r="H148" s="15"/>
    </row>
    <row r="149" spans="6:8" s="3" customFormat="1" x14ac:dyDescent="0.25">
      <c r="F149" s="15"/>
      <c r="G149" s="15"/>
      <c r="H149" s="15"/>
    </row>
    <row r="150" spans="6:8" s="3" customFormat="1" x14ac:dyDescent="0.25">
      <c r="F150" s="15"/>
      <c r="G150" s="15"/>
      <c r="H150" s="15"/>
    </row>
    <row r="151" spans="6:8" s="3" customFormat="1" x14ac:dyDescent="0.25">
      <c r="F151" s="15"/>
      <c r="G151" s="15"/>
      <c r="H151" s="15"/>
    </row>
    <row r="152" spans="6:8" s="3" customFormat="1" x14ac:dyDescent="0.25">
      <c r="F152" s="15"/>
      <c r="G152" s="15"/>
      <c r="H152" s="15"/>
    </row>
    <row r="153" spans="6:8" s="3" customFormat="1" x14ac:dyDescent="0.25">
      <c r="F153" s="15"/>
      <c r="G153" s="15"/>
      <c r="H153" s="15"/>
    </row>
    <row r="154" spans="6:8" s="3" customFormat="1" x14ac:dyDescent="0.25">
      <c r="F154" s="15"/>
      <c r="G154" s="15"/>
      <c r="H154" s="15"/>
    </row>
    <row r="155" spans="6:8" s="3" customFormat="1" x14ac:dyDescent="0.25">
      <c r="F155" s="15"/>
      <c r="G155" s="15"/>
      <c r="H155" s="15"/>
    </row>
    <row r="156" spans="6:8" s="3" customFormat="1" x14ac:dyDescent="0.25">
      <c r="F156" s="15"/>
      <c r="G156" s="15"/>
      <c r="H156" s="15"/>
    </row>
    <row r="157" spans="6:8" s="3" customFormat="1" x14ac:dyDescent="0.25">
      <c r="F157" s="15"/>
      <c r="G157" s="15"/>
      <c r="H157" s="15"/>
    </row>
    <row r="158" spans="6:8" s="3" customFormat="1" x14ac:dyDescent="0.25">
      <c r="F158" s="15"/>
      <c r="G158" s="15"/>
      <c r="H158" s="15"/>
    </row>
    <row r="159" spans="6:8" s="3" customFormat="1" x14ac:dyDescent="0.25">
      <c r="F159" s="15"/>
      <c r="G159" s="15"/>
      <c r="H159" s="15"/>
    </row>
    <row r="160" spans="6:8" s="3" customFormat="1" x14ac:dyDescent="0.25">
      <c r="F160" s="15"/>
      <c r="G160" s="15"/>
      <c r="H160" s="15"/>
    </row>
    <row r="161" spans="6:8" s="3" customFormat="1" x14ac:dyDescent="0.25">
      <c r="F161" s="15"/>
      <c r="G161" s="15"/>
      <c r="H161" s="15"/>
    </row>
    <row r="162" spans="6:8" s="3" customFormat="1" x14ac:dyDescent="0.25">
      <c r="F162" s="15"/>
      <c r="G162" s="15"/>
      <c r="H162" s="15"/>
    </row>
    <row r="163" spans="6:8" s="3" customFormat="1" x14ac:dyDescent="0.25">
      <c r="F163" s="15"/>
      <c r="G163" s="15"/>
      <c r="H163" s="15"/>
    </row>
    <row r="164" spans="6:8" s="3" customFormat="1" x14ac:dyDescent="0.25">
      <c r="F164" s="15"/>
      <c r="G164" s="15"/>
      <c r="H164" s="15"/>
    </row>
    <row r="165" spans="6:8" s="3" customFormat="1" x14ac:dyDescent="0.25">
      <c r="F165" s="15"/>
      <c r="G165" s="15"/>
      <c r="H165" s="15"/>
    </row>
    <row r="166" spans="6:8" s="3" customFormat="1" x14ac:dyDescent="0.25">
      <c r="F166" s="15"/>
      <c r="G166" s="15"/>
      <c r="H166" s="15"/>
    </row>
    <row r="167" spans="6:8" s="3" customFormat="1" x14ac:dyDescent="0.25">
      <c r="F167" s="15"/>
      <c r="G167" s="15"/>
      <c r="H167" s="15"/>
    </row>
    <row r="168" spans="6:8" s="3" customFormat="1" x14ac:dyDescent="0.25">
      <c r="F168" s="15"/>
      <c r="G168" s="15"/>
      <c r="H168" s="15"/>
    </row>
    <row r="169" spans="6:8" s="3" customFormat="1" x14ac:dyDescent="0.25">
      <c r="F169" s="15"/>
      <c r="G169" s="15"/>
      <c r="H169" s="15"/>
    </row>
    <row r="170" spans="6:8" s="3" customFormat="1" x14ac:dyDescent="0.25">
      <c r="F170" s="15"/>
      <c r="G170" s="15"/>
      <c r="H170" s="15"/>
    </row>
    <row r="171" spans="6:8" s="3" customFormat="1" x14ac:dyDescent="0.25">
      <c r="F171" s="15"/>
      <c r="G171" s="15"/>
      <c r="H171" s="15"/>
    </row>
    <row r="172" spans="6:8" s="3" customFormat="1" x14ac:dyDescent="0.25">
      <c r="F172" s="15"/>
      <c r="G172" s="15"/>
      <c r="H172" s="15"/>
    </row>
    <row r="173" spans="6:8" s="3" customFormat="1" x14ac:dyDescent="0.25">
      <c r="F173" s="15"/>
      <c r="G173" s="15"/>
      <c r="H173" s="15"/>
    </row>
    <row r="174" spans="6:8" s="3" customFormat="1" x14ac:dyDescent="0.25">
      <c r="F174" s="15"/>
      <c r="G174" s="15"/>
      <c r="H174" s="15"/>
    </row>
    <row r="175" spans="6:8" s="3" customFormat="1" x14ac:dyDescent="0.25">
      <c r="F175" s="15"/>
      <c r="G175" s="15"/>
      <c r="H175" s="15"/>
    </row>
    <row r="176" spans="6:8" s="3" customFormat="1" x14ac:dyDescent="0.25">
      <c r="F176" s="15"/>
      <c r="G176" s="15"/>
      <c r="H176" s="15"/>
    </row>
    <row r="177" spans="6:8" s="3" customFormat="1" x14ac:dyDescent="0.25">
      <c r="F177" s="15"/>
      <c r="G177" s="15"/>
      <c r="H177" s="15"/>
    </row>
    <row r="178" spans="6:8" s="3" customFormat="1" x14ac:dyDescent="0.25">
      <c r="F178" s="15"/>
      <c r="G178" s="15"/>
      <c r="H178" s="15"/>
    </row>
    <row r="179" spans="6:8" s="3" customFormat="1" x14ac:dyDescent="0.25">
      <c r="F179" s="15"/>
      <c r="G179" s="15"/>
      <c r="H179" s="15"/>
    </row>
    <row r="180" spans="6:8" s="3" customFormat="1" x14ac:dyDescent="0.25">
      <c r="F180" s="15"/>
      <c r="G180" s="15"/>
      <c r="H180" s="15"/>
    </row>
    <row r="181" spans="6:8" s="3" customFormat="1" x14ac:dyDescent="0.25">
      <c r="F181" s="15"/>
      <c r="G181" s="15"/>
      <c r="H181" s="15"/>
    </row>
    <row r="182" spans="6:8" s="3" customFormat="1" x14ac:dyDescent="0.25">
      <c r="F182" s="15"/>
      <c r="G182" s="15"/>
      <c r="H182" s="15"/>
    </row>
    <row r="183" spans="6:8" s="3" customFormat="1" x14ac:dyDescent="0.25">
      <c r="F183" s="15"/>
      <c r="G183" s="15"/>
      <c r="H183" s="15"/>
    </row>
    <row r="184" spans="6:8" s="3" customFormat="1" x14ac:dyDescent="0.25">
      <c r="F184" s="15"/>
      <c r="G184" s="15"/>
      <c r="H184" s="15"/>
    </row>
    <row r="185" spans="6:8" s="3" customFormat="1" x14ac:dyDescent="0.25">
      <c r="F185" s="15"/>
      <c r="G185" s="15"/>
      <c r="H185" s="15"/>
    </row>
    <row r="186" spans="6:8" s="3" customFormat="1" x14ac:dyDescent="0.25">
      <c r="F186" s="15"/>
      <c r="G186" s="15"/>
      <c r="H186" s="15"/>
    </row>
    <row r="187" spans="6:8" s="3" customFormat="1" x14ac:dyDescent="0.25">
      <c r="F187" s="15"/>
      <c r="G187" s="15"/>
      <c r="H187" s="15"/>
    </row>
    <row r="188" spans="6:8" s="3" customFormat="1" x14ac:dyDescent="0.25">
      <c r="F188" s="15"/>
      <c r="G188" s="15"/>
      <c r="H188" s="15"/>
    </row>
  </sheetData>
  <mergeCells count="4">
    <mergeCell ref="A28:F28"/>
    <mergeCell ref="A29:F29"/>
    <mergeCell ref="A4:F4"/>
    <mergeCell ref="A5:F5"/>
  </mergeCells>
  <pageMargins left="0.7" right="0.7" top="0.78740157499999996" bottom="0.78740157499999996" header="0.3" footer="0.3"/>
  <pageSetup paperSize="9" scale="9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8"/>
  <sheetViews>
    <sheetView view="pageLayout" topLeftCell="A4" zoomScaleNormal="100" workbookViewId="0">
      <selection activeCell="C42" sqref="C42"/>
    </sheetView>
  </sheetViews>
  <sheetFormatPr defaultRowHeight="13.2" x14ac:dyDescent="0.25"/>
  <cols>
    <col min="1" max="1" width="4.6640625" customWidth="1"/>
    <col min="2" max="2" width="57.33203125" customWidth="1"/>
    <col min="3" max="3" width="18.109375" style="13" customWidth="1"/>
    <col min="4" max="4" width="3" customWidth="1"/>
    <col min="5" max="5" width="4.6640625" customWidth="1"/>
    <col min="6" max="6" width="28.5546875" customWidth="1"/>
    <col min="7" max="7" width="10" style="13" bestFit="1" customWidth="1"/>
  </cols>
  <sheetData>
    <row r="1" spans="1:4" s="3" customFormat="1" ht="15" customHeight="1" x14ac:dyDescent="0.3">
      <c r="A1" s="18" t="s">
        <v>276</v>
      </c>
      <c r="C1" s="78" t="s">
        <v>181</v>
      </c>
      <c r="D1" s="79"/>
    </row>
    <row r="2" spans="1:4" s="3" customFormat="1" ht="15" customHeight="1" x14ac:dyDescent="0.3">
      <c r="A2" s="99"/>
      <c r="B2" s="357" t="s">
        <v>283</v>
      </c>
      <c r="C2" s="100"/>
      <c r="D2" s="101"/>
    </row>
    <row r="3" spans="1:4" s="3" customFormat="1" ht="15" customHeight="1" thickBot="1" x14ac:dyDescent="0.3">
      <c r="A3" s="102"/>
      <c r="B3" s="103"/>
      <c r="C3" s="104"/>
      <c r="D3" s="105"/>
    </row>
    <row r="4" spans="1:4" s="3" customFormat="1" ht="15" customHeight="1" x14ac:dyDescent="0.25">
      <c r="A4" s="106" t="s">
        <v>155</v>
      </c>
      <c r="B4" s="107" t="s">
        <v>156</v>
      </c>
      <c r="C4" s="108" t="s">
        <v>182</v>
      </c>
      <c r="D4" s="109"/>
    </row>
    <row r="5" spans="1:4" s="3" customFormat="1" ht="15" customHeight="1" x14ac:dyDescent="0.25">
      <c r="A5" s="110">
        <v>1</v>
      </c>
      <c r="B5" s="111" t="s">
        <v>157</v>
      </c>
      <c r="C5" s="112">
        <v>187250</v>
      </c>
      <c r="D5" s="20"/>
    </row>
    <row r="6" spans="1:4" s="3" customFormat="1" ht="15" customHeight="1" x14ac:dyDescent="0.25">
      <c r="A6" s="113">
        <v>2</v>
      </c>
      <c r="B6" s="114" t="s">
        <v>76</v>
      </c>
      <c r="C6" s="115">
        <v>0</v>
      </c>
      <c r="D6" s="20"/>
    </row>
    <row r="7" spans="1:4" s="3" customFormat="1" ht="15" customHeight="1" x14ac:dyDescent="0.25">
      <c r="A7" s="113">
        <v>3</v>
      </c>
      <c r="B7" s="114" t="s">
        <v>77</v>
      </c>
      <c r="C7" s="115">
        <v>0</v>
      </c>
      <c r="D7" s="20"/>
    </row>
    <row r="8" spans="1:4" s="3" customFormat="1" ht="15" customHeight="1" x14ac:dyDescent="0.25">
      <c r="A8" s="113">
        <v>4</v>
      </c>
      <c r="B8" s="114" t="s">
        <v>158</v>
      </c>
      <c r="C8" s="115">
        <v>0</v>
      </c>
      <c r="D8" s="20"/>
    </row>
    <row r="9" spans="1:4" s="3" customFormat="1" ht="15" customHeight="1" x14ac:dyDescent="0.25">
      <c r="A9" s="110">
        <v>5</v>
      </c>
      <c r="B9" s="111" t="s">
        <v>159</v>
      </c>
      <c r="C9" s="116">
        <f>SUM(C6:C8)</f>
        <v>0</v>
      </c>
      <c r="D9" s="109"/>
    </row>
    <row r="10" spans="1:4" s="3" customFormat="1" ht="15" customHeight="1" x14ac:dyDescent="0.25">
      <c r="A10" s="113">
        <v>6</v>
      </c>
      <c r="B10" s="114" t="s">
        <v>160</v>
      </c>
      <c r="C10" s="115">
        <v>0</v>
      </c>
      <c r="D10" s="20"/>
    </row>
    <row r="11" spans="1:4" s="3" customFormat="1" ht="15" customHeight="1" x14ac:dyDescent="0.25">
      <c r="A11" s="113">
        <v>7</v>
      </c>
      <c r="B11" s="114" t="s">
        <v>78</v>
      </c>
      <c r="C11" s="115">
        <v>0</v>
      </c>
      <c r="D11" s="20"/>
    </row>
    <row r="12" spans="1:4" s="3" customFormat="1" ht="15" customHeight="1" x14ac:dyDescent="0.25">
      <c r="A12" s="113">
        <v>8</v>
      </c>
      <c r="B12" s="114" t="s">
        <v>161</v>
      </c>
      <c r="C12" s="115">
        <v>0</v>
      </c>
      <c r="D12" s="20"/>
    </row>
    <row r="13" spans="1:4" s="3" customFormat="1" ht="15" customHeight="1" x14ac:dyDescent="0.25">
      <c r="A13" s="113">
        <v>9</v>
      </c>
      <c r="B13" s="114" t="s">
        <v>162</v>
      </c>
      <c r="C13" s="115">
        <v>0</v>
      </c>
      <c r="D13" s="20"/>
    </row>
    <row r="14" spans="1:4" s="3" customFormat="1" ht="15" customHeight="1" x14ac:dyDescent="0.25">
      <c r="A14" s="113">
        <v>10</v>
      </c>
      <c r="B14" s="114" t="s">
        <v>163</v>
      </c>
      <c r="C14" s="115">
        <v>0</v>
      </c>
      <c r="D14" s="20"/>
    </row>
    <row r="15" spans="1:4" s="3" customFormat="1" ht="15" customHeight="1" x14ac:dyDescent="0.25">
      <c r="A15" s="110">
        <v>11</v>
      </c>
      <c r="B15" s="111" t="s">
        <v>164</v>
      </c>
      <c r="C15" s="116">
        <f>SUM(C10:C14)</f>
        <v>0</v>
      </c>
      <c r="D15" s="109"/>
    </row>
    <row r="16" spans="1:4" s="3" customFormat="1" ht="15" customHeight="1" thickBot="1" x14ac:dyDescent="0.3">
      <c r="A16" s="117">
        <v>12</v>
      </c>
      <c r="B16" s="118" t="s">
        <v>165</v>
      </c>
      <c r="C16" s="119">
        <f>C5+C9-C15</f>
        <v>187250</v>
      </c>
      <c r="D16" s="109"/>
    </row>
    <row r="17" spans="1:4" s="3" customFormat="1" ht="15" customHeight="1" thickBot="1" x14ac:dyDescent="0.3">
      <c r="A17" s="120"/>
      <c r="B17" s="121"/>
      <c r="C17" s="122"/>
      <c r="D17" s="123"/>
    </row>
    <row r="18" spans="1:4" s="3" customFormat="1" ht="15" customHeight="1" x14ac:dyDescent="0.25">
      <c r="A18" s="106" t="s">
        <v>155</v>
      </c>
      <c r="B18" s="107" t="s">
        <v>166</v>
      </c>
      <c r="C18" s="108" t="s">
        <v>182</v>
      </c>
      <c r="D18" s="123"/>
    </row>
    <row r="19" spans="1:4" s="3" customFormat="1" ht="15" customHeight="1" x14ac:dyDescent="0.25">
      <c r="A19" s="110">
        <v>13</v>
      </c>
      <c r="B19" s="111" t="s">
        <v>157</v>
      </c>
      <c r="C19" s="112">
        <v>105123</v>
      </c>
      <c r="D19" s="124"/>
    </row>
    <row r="20" spans="1:4" s="3" customFormat="1" ht="15" customHeight="1" x14ac:dyDescent="0.25">
      <c r="A20" s="113">
        <v>14</v>
      </c>
      <c r="B20" s="114" t="s">
        <v>167</v>
      </c>
      <c r="C20" s="125">
        <f>C11</f>
        <v>0</v>
      </c>
      <c r="D20" s="20"/>
    </row>
    <row r="21" spans="1:4" s="3" customFormat="1" ht="15" customHeight="1" x14ac:dyDescent="0.25">
      <c r="A21" s="113">
        <v>15</v>
      </c>
      <c r="B21" s="114" t="s">
        <v>168</v>
      </c>
      <c r="C21" s="125">
        <f>'P5 Odpisy'!G31</f>
        <v>202131</v>
      </c>
      <c r="D21" s="20"/>
    </row>
    <row r="22" spans="1:4" s="3" customFormat="1" ht="15" customHeight="1" x14ac:dyDescent="0.25">
      <c r="A22" s="113">
        <v>16</v>
      </c>
      <c r="B22" s="114" t="s">
        <v>169</v>
      </c>
      <c r="C22" s="125">
        <f>'P4 Investice'!E10+'P4 Investice'!E28</f>
        <v>250000</v>
      </c>
      <c r="D22" s="126"/>
    </row>
    <row r="23" spans="1:4" s="3" customFormat="1" ht="15" customHeight="1" x14ac:dyDescent="0.25">
      <c r="A23" s="113">
        <v>17</v>
      </c>
      <c r="B23" s="114" t="s">
        <v>170</v>
      </c>
      <c r="C23" s="115">
        <v>0</v>
      </c>
      <c r="D23" s="20"/>
    </row>
    <row r="24" spans="1:4" s="3" customFormat="1" ht="15" customHeight="1" x14ac:dyDescent="0.25">
      <c r="A24" s="113">
        <v>18</v>
      </c>
      <c r="B24" s="114" t="s">
        <v>171</v>
      </c>
      <c r="C24" s="115">
        <v>0</v>
      </c>
      <c r="D24" s="20"/>
    </row>
    <row r="25" spans="1:4" s="3" customFormat="1" ht="15" customHeight="1" x14ac:dyDescent="0.25">
      <c r="A25" s="113">
        <v>19</v>
      </c>
      <c r="B25" s="114" t="s">
        <v>172</v>
      </c>
      <c r="C25" s="115">
        <v>0</v>
      </c>
      <c r="D25" s="20"/>
    </row>
    <row r="26" spans="1:4" s="3" customFormat="1" ht="15" customHeight="1" x14ac:dyDescent="0.25">
      <c r="A26" s="113">
        <v>20</v>
      </c>
      <c r="B26" s="114" t="s">
        <v>173</v>
      </c>
      <c r="C26" s="115">
        <v>0</v>
      </c>
      <c r="D26" s="20"/>
    </row>
    <row r="27" spans="1:4" s="3" customFormat="1" ht="15" customHeight="1" x14ac:dyDescent="0.25">
      <c r="A27" s="110">
        <v>21</v>
      </c>
      <c r="B27" s="111" t="s">
        <v>159</v>
      </c>
      <c r="C27" s="116">
        <f>SUM(C20:C26)</f>
        <v>452131</v>
      </c>
      <c r="D27" s="109"/>
    </row>
    <row r="28" spans="1:4" s="3" customFormat="1" ht="15" customHeight="1" x14ac:dyDescent="0.25">
      <c r="A28" s="113">
        <v>22</v>
      </c>
      <c r="B28" s="114" t="s">
        <v>174</v>
      </c>
      <c r="C28" s="125">
        <f>'P4 Investice'!C10</f>
        <v>0</v>
      </c>
      <c r="D28" s="20"/>
    </row>
    <row r="29" spans="1:4" s="3" customFormat="1" ht="15" customHeight="1" x14ac:dyDescent="0.25">
      <c r="A29" s="113">
        <v>23</v>
      </c>
      <c r="B29" s="127" t="s">
        <v>175</v>
      </c>
      <c r="C29" s="125">
        <f>'P4 Investice'!C28</f>
        <v>250000</v>
      </c>
      <c r="D29" s="20"/>
    </row>
    <row r="30" spans="1:4" s="3" customFormat="1" ht="15" customHeight="1" x14ac:dyDescent="0.25">
      <c r="A30" s="113">
        <v>24</v>
      </c>
      <c r="B30" s="114" t="s">
        <v>176</v>
      </c>
      <c r="C30" s="125">
        <f>'P5 Odpisy'!G14</f>
        <v>37272</v>
      </c>
      <c r="D30" s="20"/>
    </row>
    <row r="31" spans="1:4" s="3" customFormat="1" ht="15" customHeight="1" x14ac:dyDescent="0.25">
      <c r="A31" s="113">
        <v>25</v>
      </c>
      <c r="B31" s="114" t="s">
        <v>177</v>
      </c>
      <c r="C31" s="115">
        <v>0</v>
      </c>
      <c r="D31" s="20"/>
    </row>
    <row r="32" spans="1:4" s="3" customFormat="1" ht="15" customHeight="1" x14ac:dyDescent="0.25">
      <c r="A32" s="113">
        <v>26</v>
      </c>
      <c r="B32" s="114" t="s">
        <v>178</v>
      </c>
      <c r="C32" s="115">
        <v>0</v>
      </c>
      <c r="D32" s="20"/>
    </row>
    <row r="33" spans="1:4" s="3" customFormat="1" ht="15" customHeight="1" x14ac:dyDescent="0.25">
      <c r="A33" s="110">
        <v>27</v>
      </c>
      <c r="B33" s="111" t="s">
        <v>164</v>
      </c>
      <c r="C33" s="116">
        <f>SUM(C28:C32)</f>
        <v>287272</v>
      </c>
      <c r="D33" s="109"/>
    </row>
    <row r="34" spans="1:4" s="3" customFormat="1" ht="15" customHeight="1" thickBot="1" x14ac:dyDescent="0.3">
      <c r="A34" s="117">
        <v>28</v>
      </c>
      <c r="B34" s="118" t="s">
        <v>165</v>
      </c>
      <c r="C34" s="119">
        <f>C19+C27-C33</f>
        <v>269982</v>
      </c>
      <c r="D34" s="109"/>
    </row>
    <row r="35" spans="1:4" s="3" customFormat="1" ht="15" customHeight="1" thickBot="1" x14ac:dyDescent="0.3">
      <c r="A35" s="120"/>
      <c r="B35" s="121"/>
      <c r="C35" s="122"/>
      <c r="D35" s="20"/>
    </row>
    <row r="36" spans="1:4" s="6" customFormat="1" ht="15" customHeight="1" x14ac:dyDescent="0.25">
      <c r="A36" s="106" t="s">
        <v>155</v>
      </c>
      <c r="B36" s="107" t="s">
        <v>75</v>
      </c>
      <c r="C36" s="108" t="s">
        <v>182</v>
      </c>
      <c r="D36" s="20"/>
    </row>
    <row r="37" spans="1:4" s="3" customFormat="1" ht="15" customHeight="1" x14ac:dyDescent="0.25">
      <c r="A37" s="110">
        <v>29</v>
      </c>
      <c r="B37" s="111" t="s">
        <v>157</v>
      </c>
      <c r="C37" s="112">
        <v>84574</v>
      </c>
      <c r="D37" s="109"/>
    </row>
    <row r="38" spans="1:4" s="3" customFormat="1" ht="15" customHeight="1" x14ac:dyDescent="0.25">
      <c r="A38" s="113">
        <v>30</v>
      </c>
      <c r="B38" s="114" t="s">
        <v>158</v>
      </c>
      <c r="C38" s="115">
        <v>0</v>
      </c>
      <c r="D38" s="20"/>
    </row>
    <row r="39" spans="1:4" s="3" customFormat="1" ht="15" customHeight="1" x14ac:dyDescent="0.25">
      <c r="A39" s="110">
        <v>31</v>
      </c>
      <c r="B39" s="111" t="s">
        <v>159</v>
      </c>
      <c r="C39" s="116">
        <f>C38</f>
        <v>0</v>
      </c>
      <c r="D39" s="109"/>
    </row>
    <row r="40" spans="1:4" s="3" customFormat="1" ht="15" customHeight="1" x14ac:dyDescent="0.25">
      <c r="A40" s="113">
        <v>32</v>
      </c>
      <c r="B40" s="114" t="s">
        <v>179</v>
      </c>
      <c r="C40" s="115">
        <v>0</v>
      </c>
      <c r="D40" s="20"/>
    </row>
    <row r="41" spans="1:4" s="3" customFormat="1" ht="15" customHeight="1" x14ac:dyDescent="0.25">
      <c r="A41" s="113">
        <v>33</v>
      </c>
      <c r="B41" s="114" t="s">
        <v>180</v>
      </c>
      <c r="C41" s="115">
        <v>0</v>
      </c>
      <c r="D41" s="20"/>
    </row>
    <row r="42" spans="1:4" s="3" customFormat="1" ht="15" customHeight="1" x14ac:dyDescent="0.25">
      <c r="A42" s="110">
        <v>34</v>
      </c>
      <c r="B42" s="111" t="s">
        <v>164</v>
      </c>
      <c r="C42" s="116">
        <f>SUM(C40:C41)</f>
        <v>0</v>
      </c>
      <c r="D42" s="109"/>
    </row>
    <row r="43" spans="1:4" s="3" customFormat="1" ht="15" customHeight="1" thickBot="1" x14ac:dyDescent="0.3">
      <c r="A43" s="117">
        <v>35</v>
      </c>
      <c r="B43" s="118" t="s">
        <v>165</v>
      </c>
      <c r="C43" s="119">
        <f>C37+C39-C42</f>
        <v>84574</v>
      </c>
      <c r="D43" s="109"/>
    </row>
    <row r="44" spans="1:4" s="3" customFormat="1" ht="13.8" x14ac:dyDescent="0.25">
      <c r="A44" s="120"/>
      <c r="B44" s="121"/>
      <c r="C44" s="122"/>
      <c r="D44" s="20"/>
    </row>
    <row r="45" spans="1:4" s="3" customFormat="1" x14ac:dyDescent="0.25">
      <c r="A45" s="2"/>
    </row>
    <row r="46" spans="1:4" s="3" customFormat="1" x14ac:dyDescent="0.25">
      <c r="A46" s="2"/>
    </row>
    <row r="47" spans="1:4" s="3" customFormat="1" x14ac:dyDescent="0.25">
      <c r="A47" s="2"/>
    </row>
    <row r="48" spans="1:4" s="3" customFormat="1" ht="14.25" customHeight="1" x14ac:dyDescent="0.25">
      <c r="A48" s="2"/>
    </row>
    <row r="49" spans="2:8" s="3" customFormat="1" x14ac:dyDescent="0.25"/>
    <row r="50" spans="2:8" s="3" customFormat="1" x14ac:dyDescent="0.25"/>
    <row r="51" spans="2:8" s="3" customFormat="1" x14ac:dyDescent="0.25"/>
    <row r="52" spans="2:8" s="3" customFormat="1" x14ac:dyDescent="0.25"/>
    <row r="53" spans="2:8" s="3" customFormat="1" x14ac:dyDescent="0.25"/>
    <row r="54" spans="2:8" s="3" customFormat="1" x14ac:dyDescent="0.25">
      <c r="B54" s="2"/>
      <c r="C54" s="4"/>
      <c r="D54" s="2"/>
      <c r="E54" s="2"/>
      <c r="F54" s="2"/>
      <c r="G54" s="4"/>
      <c r="H54" s="2"/>
    </row>
    <row r="55" spans="2:8" s="3" customFormat="1" x14ac:dyDescent="0.25">
      <c r="B55" s="2"/>
      <c r="C55" s="4"/>
      <c r="D55" s="2"/>
      <c r="E55" s="2"/>
      <c r="F55" s="2"/>
      <c r="G55" s="4"/>
      <c r="H55" s="2"/>
    </row>
    <row r="56" spans="2:8" s="3" customFormat="1" x14ac:dyDescent="0.25">
      <c r="B56" s="2"/>
      <c r="C56" s="5"/>
      <c r="G56" s="4"/>
      <c r="H56" s="2"/>
    </row>
    <row r="57" spans="2:8" s="3" customFormat="1" x14ac:dyDescent="0.25">
      <c r="B57" s="2"/>
      <c r="C57" s="4"/>
      <c r="D57" s="2"/>
      <c r="E57" s="2"/>
      <c r="F57" s="2"/>
      <c r="G57" s="4"/>
      <c r="H57" s="2"/>
    </row>
    <row r="58" spans="2:8" s="3" customFormat="1" x14ac:dyDescent="0.25">
      <c r="B58" s="2"/>
      <c r="C58" s="4"/>
      <c r="D58" s="2"/>
      <c r="E58" s="2"/>
      <c r="F58" s="2"/>
      <c r="G58" s="4"/>
      <c r="H58" s="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view="pageLayout" zoomScaleNormal="100" workbookViewId="0">
      <selection activeCell="B8" sqref="B8"/>
    </sheetView>
  </sheetViews>
  <sheetFormatPr defaultRowHeight="13.2" x14ac:dyDescent="0.25"/>
  <cols>
    <col min="1" max="1" width="5.6640625" customWidth="1"/>
    <col min="2" max="2" width="66.44140625" customWidth="1"/>
    <col min="3" max="3" width="16.44140625" customWidth="1"/>
    <col min="4" max="4" width="44.6640625" customWidth="1"/>
    <col min="5" max="5" width="11.6640625" style="13" bestFit="1" customWidth="1"/>
    <col min="7" max="7" width="46.109375" customWidth="1"/>
    <col min="8" max="8" width="10.6640625" customWidth="1"/>
    <col min="10" max="10" width="10.109375" bestFit="1" customWidth="1"/>
  </cols>
  <sheetData>
    <row r="1" spans="1:5" s="12" customFormat="1" ht="14.1" customHeight="1" x14ac:dyDescent="0.3">
      <c r="A1" s="386" t="s">
        <v>277</v>
      </c>
      <c r="B1" s="386"/>
      <c r="C1" s="78" t="s">
        <v>183</v>
      </c>
    </row>
    <row r="2" spans="1:5" s="12" customFormat="1" ht="14.1" customHeight="1" x14ac:dyDescent="0.3">
      <c r="A2" s="387" t="s">
        <v>283</v>
      </c>
      <c r="B2" s="388"/>
      <c r="C2" s="78"/>
    </row>
    <row r="3" spans="1:5" ht="14.1" customHeight="1" thickBot="1" x14ac:dyDescent="0.3">
      <c r="A3" s="128"/>
      <c r="B3" s="105"/>
      <c r="C3" s="129"/>
      <c r="E3"/>
    </row>
    <row r="4" spans="1:5" ht="14.1" customHeight="1" x14ac:dyDescent="0.3">
      <c r="A4" s="130" t="s">
        <v>155</v>
      </c>
      <c r="B4" s="131" t="s">
        <v>184</v>
      </c>
      <c r="C4" s="132" t="s">
        <v>273</v>
      </c>
      <c r="E4"/>
    </row>
    <row r="5" spans="1:5" ht="13.8" x14ac:dyDescent="0.25">
      <c r="A5" s="133">
        <v>1</v>
      </c>
      <c r="B5" s="134" t="s">
        <v>80</v>
      </c>
      <c r="C5" s="135">
        <f>'P1 přehled NV a'!G91-'P3 Ukazatele a'!C6</f>
        <v>4809869</v>
      </c>
      <c r="E5"/>
    </row>
    <row r="6" spans="1:5" ht="13.8" x14ac:dyDescent="0.25">
      <c r="A6" s="133">
        <v>2</v>
      </c>
      <c r="B6" s="134" t="s">
        <v>79</v>
      </c>
      <c r="C6" s="135">
        <f>'P5 Odpisy'!I33</f>
        <v>202131</v>
      </c>
      <c r="E6"/>
    </row>
    <row r="7" spans="1:5" ht="13.8" x14ac:dyDescent="0.25">
      <c r="A7" s="113">
        <v>3</v>
      </c>
      <c r="B7" s="45" t="s">
        <v>73</v>
      </c>
      <c r="C7" s="136">
        <f>'P4 Investice'!E28</f>
        <v>250000</v>
      </c>
      <c r="E7"/>
    </row>
    <row r="8" spans="1:5" ht="13.8" x14ac:dyDescent="0.25">
      <c r="A8" s="113">
        <v>4</v>
      </c>
      <c r="B8" s="45" t="s">
        <v>81</v>
      </c>
      <c r="C8" s="136" t="e">
        <f>'P1 přehled NV a'!G18</f>
        <v>#REF!</v>
      </c>
      <c r="E8"/>
    </row>
    <row r="9" spans="1:5" ht="13.8" x14ac:dyDescent="0.25">
      <c r="A9" s="113" t="s">
        <v>254</v>
      </c>
      <c r="B9" s="45" t="s">
        <v>253</v>
      </c>
      <c r="C9" s="136">
        <v>0</v>
      </c>
      <c r="E9"/>
    </row>
    <row r="10" spans="1:5" ht="13.8" x14ac:dyDescent="0.25">
      <c r="A10" s="113">
        <v>5</v>
      </c>
      <c r="B10" s="45" t="s">
        <v>82</v>
      </c>
      <c r="C10" s="136">
        <f>'P2 bilance'!C15</f>
        <v>0</v>
      </c>
      <c r="E10"/>
    </row>
    <row r="11" spans="1:5" ht="13.8" x14ac:dyDescent="0.25">
      <c r="A11" s="113">
        <v>6</v>
      </c>
      <c r="B11" s="45" t="s">
        <v>185</v>
      </c>
      <c r="C11" s="136">
        <f>'P4 Investice'!D10</f>
        <v>0</v>
      </c>
      <c r="E11"/>
    </row>
    <row r="12" spans="1:5" ht="13.8" x14ac:dyDescent="0.25">
      <c r="A12" s="113">
        <v>7</v>
      </c>
      <c r="B12" s="45" t="s">
        <v>83</v>
      </c>
      <c r="C12" s="136">
        <f>'P2 bilance'!C42</f>
        <v>0</v>
      </c>
      <c r="E12"/>
    </row>
    <row r="13" spans="1:5" ht="13.8" x14ac:dyDescent="0.25">
      <c r="A13" s="113">
        <v>8</v>
      </c>
      <c r="B13" s="45" t="s">
        <v>84</v>
      </c>
      <c r="C13" s="136">
        <v>10000</v>
      </c>
      <c r="E13"/>
    </row>
    <row r="14" spans="1:5" ht="13.8" x14ac:dyDescent="0.25">
      <c r="A14" s="113">
        <v>9</v>
      </c>
      <c r="B14" s="45" t="s">
        <v>186</v>
      </c>
      <c r="C14" s="136" t="e">
        <f>'P3 Ukazatele b'!D6</f>
        <v>#REF!</v>
      </c>
      <c r="E14"/>
    </row>
    <row r="15" spans="1:5" ht="14.4" thickBot="1" x14ac:dyDescent="0.3">
      <c r="A15" s="137">
        <v>10</v>
      </c>
      <c r="B15" s="138" t="s">
        <v>111</v>
      </c>
      <c r="C15" s="139">
        <v>0</v>
      </c>
      <c r="E15"/>
    </row>
    <row r="16" spans="1:5" x14ac:dyDescent="0.25">
      <c r="A16" s="140"/>
      <c r="B16" s="141" t="s">
        <v>109</v>
      </c>
      <c r="C16" s="142">
        <v>0</v>
      </c>
      <c r="E16"/>
    </row>
    <row r="17" spans="1:5" ht="14.4" thickBot="1" x14ac:dyDescent="0.3">
      <c r="A17" s="120"/>
      <c r="B17" s="20"/>
      <c r="C17" s="143"/>
      <c r="E17"/>
    </row>
    <row r="18" spans="1:5" ht="15.6" x14ac:dyDescent="0.3">
      <c r="A18" s="130" t="s">
        <v>155</v>
      </c>
      <c r="B18" s="131" t="s">
        <v>187</v>
      </c>
      <c r="C18" s="132" t="s">
        <v>273</v>
      </c>
      <c r="E18"/>
    </row>
    <row r="19" spans="1:5" ht="13.8" x14ac:dyDescent="0.25">
      <c r="A19" s="113">
        <v>11</v>
      </c>
      <c r="B19" s="45" t="s">
        <v>85</v>
      </c>
      <c r="C19" s="136" t="e">
        <f>'P1 přehled NV a'!G6</f>
        <v>#REF!</v>
      </c>
      <c r="E19"/>
    </row>
    <row r="20" spans="1:5" ht="13.8" x14ac:dyDescent="0.25">
      <c r="A20" s="113">
        <v>12</v>
      </c>
      <c r="B20" s="45" t="s">
        <v>86</v>
      </c>
      <c r="C20" s="136">
        <f>'P1 přehled NV a'!G57</f>
        <v>3800000</v>
      </c>
      <c r="E20"/>
    </row>
    <row r="21" spans="1:5" ht="13.8" x14ac:dyDescent="0.25">
      <c r="A21" s="113">
        <v>13</v>
      </c>
      <c r="B21" s="45" t="s">
        <v>87</v>
      </c>
      <c r="C21" s="136">
        <f>'P1 přehled NV a'!G91+'P1 přehled NV a'!G92</f>
        <v>5012000</v>
      </c>
      <c r="E21"/>
    </row>
    <row r="22" spans="1:5" ht="13.8" x14ac:dyDescent="0.25">
      <c r="A22" s="113">
        <v>14</v>
      </c>
      <c r="B22" s="45" t="s">
        <v>88</v>
      </c>
      <c r="C22" s="136">
        <f>'P1 přehled NV a'!G89</f>
        <v>10977144</v>
      </c>
      <c r="E22"/>
    </row>
    <row r="23" spans="1:5" ht="13.8" x14ac:dyDescent="0.25">
      <c r="A23" s="113">
        <v>15</v>
      </c>
      <c r="B23" s="144" t="s">
        <v>188</v>
      </c>
      <c r="C23" s="136">
        <f>'P1 přehled NV a'!G79</f>
        <v>0</v>
      </c>
      <c r="E23"/>
    </row>
    <row r="24" spans="1:5" ht="14.4" thickBot="1" x14ac:dyDescent="0.3">
      <c r="A24" s="137">
        <v>16</v>
      </c>
      <c r="B24" s="138" t="s">
        <v>245</v>
      </c>
      <c r="C24" s="139">
        <f>'P1 přehled NV a'!G73+'P1 přehled NV a'!G83</f>
        <v>102000</v>
      </c>
      <c r="E24"/>
    </row>
    <row r="25" spans="1:5" ht="14.4" thickBot="1" x14ac:dyDescent="0.3">
      <c r="A25" s="120"/>
      <c r="B25" s="20"/>
      <c r="C25" s="143"/>
      <c r="E25"/>
    </row>
    <row r="26" spans="1:5" ht="15.6" x14ac:dyDescent="0.3">
      <c r="A26" s="130" t="s">
        <v>155</v>
      </c>
      <c r="B26" s="131" t="s">
        <v>189</v>
      </c>
      <c r="C26" s="132" t="s">
        <v>273</v>
      </c>
      <c r="E26"/>
    </row>
    <row r="27" spans="1:5" ht="13.8" x14ac:dyDescent="0.25">
      <c r="A27" s="113">
        <v>17</v>
      </c>
      <c r="B27" s="45" t="s">
        <v>190</v>
      </c>
      <c r="C27" s="145">
        <v>0</v>
      </c>
      <c r="E27"/>
    </row>
    <row r="28" spans="1:5" ht="13.8" x14ac:dyDescent="0.25">
      <c r="A28" s="113">
        <v>18</v>
      </c>
      <c r="B28" s="45" t="s">
        <v>191</v>
      </c>
      <c r="C28" s="136">
        <f>'P2 bilance'!C30-'P5 Odpisy'!H14</f>
        <v>37272</v>
      </c>
      <c r="E28"/>
    </row>
    <row r="29" spans="1:5" ht="14.4" thickBot="1" x14ac:dyDescent="0.3">
      <c r="A29" s="137">
        <v>19</v>
      </c>
      <c r="B29" s="138" t="s">
        <v>192</v>
      </c>
      <c r="C29" s="146">
        <v>0</v>
      </c>
      <c r="E29"/>
    </row>
    <row r="30" spans="1:5" x14ac:dyDescent="0.25">
      <c r="A30" s="128"/>
      <c r="B30" s="105"/>
      <c r="C30" s="129"/>
      <c r="E30"/>
    </row>
    <row r="31" spans="1:5" x14ac:dyDescent="0.25">
      <c r="A31" s="102"/>
      <c r="B31" s="17"/>
      <c r="C31" s="147"/>
      <c r="E31"/>
    </row>
    <row r="32" spans="1:5" x14ac:dyDescent="0.25">
      <c r="A32" s="102"/>
      <c r="B32" s="17"/>
      <c r="C32" s="147"/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</sheetData>
  <mergeCells count="2">
    <mergeCell ref="A1:B1"/>
    <mergeCell ref="A2:B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0"/>
  <sheetViews>
    <sheetView view="pageLayout" zoomScaleNormal="80" workbookViewId="0">
      <selection activeCell="D10" sqref="D10"/>
    </sheetView>
  </sheetViews>
  <sheetFormatPr defaultRowHeight="13.2" x14ac:dyDescent="0.25"/>
  <cols>
    <col min="1" max="1" width="8.6640625" customWidth="1"/>
    <col min="2" max="2" width="51.44140625" customWidth="1"/>
    <col min="3" max="3" width="20" style="14" customWidth="1"/>
    <col min="4" max="4" width="15.6640625" style="14" customWidth="1"/>
    <col min="5" max="5" width="20.5546875" style="14" customWidth="1"/>
    <col min="6" max="7" width="15.6640625" style="14" customWidth="1"/>
  </cols>
  <sheetData>
    <row r="1" spans="1:9" s="1" customFormat="1" ht="14.1" customHeight="1" x14ac:dyDescent="0.3">
      <c r="A1" s="18" t="s">
        <v>277</v>
      </c>
      <c r="B1" s="16"/>
      <c r="C1" s="16"/>
      <c r="D1" s="16"/>
      <c r="E1" s="148" t="s">
        <v>193</v>
      </c>
      <c r="F1" s="14"/>
      <c r="G1" s="14"/>
      <c r="H1"/>
    </row>
    <row r="2" spans="1:9" s="1" customFormat="1" ht="14.1" customHeight="1" x14ac:dyDescent="0.3">
      <c r="A2" s="79" t="s">
        <v>283</v>
      </c>
      <c r="B2" s="275"/>
      <c r="C2" s="16"/>
      <c r="D2" s="16"/>
      <c r="E2" s="16"/>
      <c r="F2" s="14"/>
      <c r="G2" s="14"/>
      <c r="H2"/>
    </row>
    <row r="3" spans="1:9" ht="14.1" customHeight="1" thickBot="1" x14ac:dyDescent="0.3">
      <c r="A3" s="149"/>
      <c r="B3" s="17"/>
      <c r="C3" s="17"/>
      <c r="D3" s="17"/>
      <c r="E3" s="17"/>
    </row>
    <row r="4" spans="1:9" ht="14.1" customHeight="1" x14ac:dyDescent="0.25">
      <c r="A4" s="150" t="s">
        <v>194</v>
      </c>
      <c r="B4" s="151" t="s">
        <v>195</v>
      </c>
      <c r="C4" s="152" t="s">
        <v>272</v>
      </c>
      <c r="D4" s="152" t="s">
        <v>273</v>
      </c>
      <c r="E4" s="153" t="s">
        <v>196</v>
      </c>
    </row>
    <row r="5" spans="1:9" ht="14.1" customHeight="1" x14ac:dyDescent="0.25">
      <c r="A5" s="24">
        <v>1</v>
      </c>
      <c r="B5" s="45" t="s">
        <v>197</v>
      </c>
      <c r="C5" s="154">
        <v>25</v>
      </c>
      <c r="D5" s="154" t="e">
        <f>#REF!</f>
        <v>#REF!</v>
      </c>
      <c r="E5" s="155" t="e">
        <f>(D5-C5)/C5</f>
        <v>#REF!</v>
      </c>
    </row>
    <row r="6" spans="1:9" ht="13.8" x14ac:dyDescent="0.25">
      <c r="A6" s="24">
        <v>2</v>
      </c>
      <c r="B6" s="45" t="s">
        <v>198</v>
      </c>
      <c r="C6" s="154">
        <v>24.85</v>
      </c>
      <c r="D6" s="154" t="e">
        <f>#REF!+#REF!+#REF!</f>
        <v>#REF!</v>
      </c>
      <c r="E6" s="155" t="e">
        <f t="shared" ref="E6:E22" si="0">(D6-C6)/C6</f>
        <v>#REF!</v>
      </c>
    </row>
    <row r="7" spans="1:9" ht="13.8" x14ac:dyDescent="0.25">
      <c r="A7" s="157" t="s">
        <v>199</v>
      </c>
      <c r="B7" s="158" t="s">
        <v>200</v>
      </c>
      <c r="C7" s="159">
        <v>7582539</v>
      </c>
      <c r="D7" s="159" t="e">
        <f>#REF!</f>
        <v>#REF!</v>
      </c>
      <c r="E7" s="155" t="e">
        <f t="shared" si="0"/>
        <v>#REF!</v>
      </c>
      <c r="I7" s="7"/>
    </row>
    <row r="8" spans="1:9" ht="13.8" x14ac:dyDescent="0.25">
      <c r="A8" s="24">
        <v>4</v>
      </c>
      <c r="B8" s="45" t="s">
        <v>125</v>
      </c>
      <c r="C8" s="56">
        <v>1175488</v>
      </c>
      <c r="D8" s="56" t="e">
        <f>#REF!</f>
        <v>#REF!</v>
      </c>
      <c r="E8" s="155" t="e">
        <f t="shared" si="0"/>
        <v>#REF!</v>
      </c>
    </row>
    <row r="9" spans="1:9" ht="13.8" x14ac:dyDescent="0.25">
      <c r="A9" s="24">
        <v>5</v>
      </c>
      <c r="B9" s="45" t="s">
        <v>126</v>
      </c>
      <c r="C9" s="56">
        <v>319807</v>
      </c>
      <c r="D9" s="56" t="e">
        <f>D7*0.03</f>
        <v>#REF!</v>
      </c>
      <c r="E9" s="155" t="e">
        <f t="shared" si="0"/>
        <v>#REF!</v>
      </c>
    </row>
    <row r="10" spans="1:9" ht="13.8" x14ac:dyDescent="0.25">
      <c r="A10" s="24">
        <v>6</v>
      </c>
      <c r="B10" s="45" t="s">
        <v>127</v>
      </c>
      <c r="C10" s="56">
        <v>1884162</v>
      </c>
      <c r="D10" s="56" t="e">
        <f>SUM(D11:D16)</f>
        <v>#REF!</v>
      </c>
      <c r="E10" s="155" t="e">
        <f t="shared" si="0"/>
        <v>#REF!</v>
      </c>
    </row>
    <row r="11" spans="1:9" ht="13.8" x14ac:dyDescent="0.25">
      <c r="A11" s="24">
        <v>7</v>
      </c>
      <c r="B11" s="45" t="s">
        <v>257</v>
      </c>
      <c r="C11" s="56">
        <v>348288</v>
      </c>
      <c r="D11" s="56" t="e">
        <f>#REF!</f>
        <v>#REF!</v>
      </c>
      <c r="E11" s="155" t="e">
        <f t="shared" si="0"/>
        <v>#REF!</v>
      </c>
    </row>
    <row r="12" spans="1:9" ht="13.8" x14ac:dyDescent="0.25">
      <c r="A12" s="24"/>
      <c r="B12" s="45" t="s">
        <v>256</v>
      </c>
      <c r="C12" s="56">
        <v>828455</v>
      </c>
      <c r="D12" s="56" t="e">
        <f>#REF!</f>
        <v>#REF!</v>
      </c>
      <c r="E12" s="155" t="e">
        <f t="shared" si="0"/>
        <v>#REF!</v>
      </c>
    </row>
    <row r="13" spans="1:9" ht="13.8" x14ac:dyDescent="0.25">
      <c r="A13" s="24"/>
      <c r="B13" s="45" t="s">
        <v>258</v>
      </c>
      <c r="C13" s="56">
        <v>399907</v>
      </c>
      <c r="D13" s="56" t="e">
        <f>#REF!</f>
        <v>#REF!</v>
      </c>
      <c r="E13" s="155" t="e">
        <f t="shared" si="0"/>
        <v>#REF!</v>
      </c>
      <c r="G13" s="14" t="s">
        <v>245</v>
      </c>
    </row>
    <row r="14" spans="1:9" ht="13.8" x14ac:dyDescent="0.25">
      <c r="A14" s="24"/>
      <c r="B14" s="45" t="s">
        <v>259</v>
      </c>
      <c r="C14" s="56">
        <v>109926</v>
      </c>
      <c r="D14" s="56" t="e">
        <f>#REF!</f>
        <v>#REF!</v>
      </c>
      <c r="E14" s="155" t="e">
        <f t="shared" si="0"/>
        <v>#REF!</v>
      </c>
    </row>
    <row r="15" spans="1:9" ht="13.8" x14ac:dyDescent="0.25">
      <c r="A15" s="24"/>
      <c r="B15" s="45" t="s">
        <v>260</v>
      </c>
      <c r="C15" s="56">
        <v>138743</v>
      </c>
      <c r="D15" s="56" t="e">
        <f>#REF!</f>
        <v>#REF!</v>
      </c>
      <c r="E15" s="155" t="e">
        <f t="shared" si="0"/>
        <v>#REF!</v>
      </c>
    </row>
    <row r="16" spans="1:9" ht="13.8" x14ac:dyDescent="0.25">
      <c r="A16" s="24"/>
      <c r="B16" s="45" t="s">
        <v>261</v>
      </c>
      <c r="C16" s="56">
        <v>58844</v>
      </c>
      <c r="D16" s="56" t="e">
        <f>#REF!</f>
        <v>#REF!</v>
      </c>
      <c r="E16" s="155" t="e">
        <f t="shared" si="0"/>
        <v>#REF!</v>
      </c>
    </row>
    <row r="17" spans="1:7" ht="13.8" x14ac:dyDescent="0.25">
      <c r="A17" s="24">
        <v>8</v>
      </c>
      <c r="B17" s="45" t="s">
        <v>128</v>
      </c>
      <c r="C17" s="56">
        <v>0</v>
      </c>
      <c r="D17" s="56">
        <v>0</v>
      </c>
      <c r="E17" s="155" t="e">
        <f t="shared" si="0"/>
        <v>#DIV/0!</v>
      </c>
    </row>
    <row r="18" spans="1:7" ht="13.8" x14ac:dyDescent="0.25">
      <c r="A18" s="24">
        <v>9</v>
      </c>
      <c r="B18" s="45" t="s">
        <v>201</v>
      </c>
      <c r="C18" s="56">
        <v>98003</v>
      </c>
      <c r="D18" s="56" t="e">
        <f>#REF!+#REF!</f>
        <v>#REF!</v>
      </c>
      <c r="E18" s="155" t="e">
        <f t="shared" si="0"/>
        <v>#REF!</v>
      </c>
    </row>
    <row r="19" spans="1:7" ht="13.8" x14ac:dyDescent="0.25">
      <c r="A19" s="157">
        <v>10</v>
      </c>
      <c r="B19" s="158" t="s">
        <v>129</v>
      </c>
      <c r="C19" s="160">
        <v>11060000</v>
      </c>
      <c r="D19" s="160" t="e">
        <f>SUM(D7:D10)+D17+D18</f>
        <v>#REF!</v>
      </c>
      <c r="E19" s="155" t="e">
        <f t="shared" si="0"/>
        <v>#REF!</v>
      </c>
    </row>
    <row r="20" spans="1:7" ht="13.8" x14ac:dyDescent="0.25">
      <c r="A20" s="161">
        <v>11</v>
      </c>
      <c r="B20" s="85" t="s">
        <v>202</v>
      </c>
      <c r="C20" s="162">
        <f>C19-C21</f>
        <v>11060000</v>
      </c>
      <c r="D20" s="162" t="e">
        <f>D19-D21</f>
        <v>#REF!</v>
      </c>
      <c r="E20" s="155" t="e">
        <f t="shared" si="0"/>
        <v>#REF!</v>
      </c>
    </row>
    <row r="21" spans="1:7" ht="13.8" x14ac:dyDescent="0.25">
      <c r="A21" s="163">
        <v>12</v>
      </c>
      <c r="B21" s="164" t="s">
        <v>203</v>
      </c>
      <c r="C21" s="165"/>
      <c r="D21" s="165"/>
      <c r="E21" s="155" t="e">
        <f t="shared" si="0"/>
        <v>#DIV/0!</v>
      </c>
    </row>
    <row r="22" spans="1:7" ht="14.4" thickBot="1" x14ac:dyDescent="0.3">
      <c r="A22" s="26">
        <v>13</v>
      </c>
      <c r="B22" s="138" t="s">
        <v>204</v>
      </c>
      <c r="C22" s="166">
        <f>(C19-C18)/C6/12</f>
        <v>36760.553319919512</v>
      </c>
      <c r="D22" s="166" t="e">
        <f>(D19-D18)/D6/12</f>
        <v>#REF!</v>
      </c>
      <c r="E22" s="278" t="e">
        <f t="shared" si="0"/>
        <v>#REF!</v>
      </c>
    </row>
    <row r="23" spans="1:7" ht="13.8" x14ac:dyDescent="0.25">
      <c r="A23" s="167"/>
      <c r="B23" s="168" t="s">
        <v>205</v>
      </c>
      <c r="C23" s="169">
        <f>C19-C20-C21</f>
        <v>0</v>
      </c>
      <c r="D23" s="169" t="e">
        <f>D19-D20-D21</f>
        <v>#REF!</v>
      </c>
      <c r="E23" s="169"/>
    </row>
    <row r="24" spans="1:7" ht="14.4" thickBot="1" x14ac:dyDescent="0.3">
      <c r="A24" s="31"/>
      <c r="B24" s="109"/>
      <c r="C24" s="81"/>
      <c r="D24" s="81"/>
      <c r="E24" s="81"/>
    </row>
    <row r="25" spans="1:7" ht="13.8" x14ac:dyDescent="0.25">
      <c r="A25" s="170" t="s">
        <v>194</v>
      </c>
      <c r="B25" s="171" t="s">
        <v>270</v>
      </c>
      <c r="C25" s="171" t="s">
        <v>206</v>
      </c>
      <c r="D25" s="171" t="s">
        <v>207</v>
      </c>
      <c r="E25" s="172" t="s">
        <v>208</v>
      </c>
      <c r="G25"/>
    </row>
    <row r="26" spans="1:7" ht="13.8" x14ac:dyDescent="0.25">
      <c r="A26" s="24">
        <v>1</v>
      </c>
      <c r="B26" s="45" t="s">
        <v>209</v>
      </c>
      <c r="C26" s="154" t="e">
        <f>#REF!</f>
        <v>#REF!</v>
      </c>
      <c r="D26" s="56">
        <v>600</v>
      </c>
      <c r="E26" s="68" t="e">
        <f>C26*D26</f>
        <v>#REF!</v>
      </c>
      <c r="G26"/>
    </row>
    <row r="27" spans="1:7" ht="13.8" x14ac:dyDescent="0.25">
      <c r="A27" s="24">
        <v>2</v>
      </c>
      <c r="B27" s="45" t="s">
        <v>210</v>
      </c>
      <c r="C27" s="154" t="e">
        <f>#REF!</f>
        <v>#REF!</v>
      </c>
      <c r="D27" s="56">
        <v>750</v>
      </c>
      <c r="E27" s="68" t="e">
        <f t="shared" ref="E27:E30" si="1">C27*D27</f>
        <v>#REF!</v>
      </c>
      <c r="G27"/>
    </row>
    <row r="28" spans="1:7" ht="13.8" x14ac:dyDescent="0.25">
      <c r="A28" s="24">
        <v>3</v>
      </c>
      <c r="B28" s="45" t="s">
        <v>211</v>
      </c>
      <c r="C28" s="154" t="e">
        <f>#REF!</f>
        <v>#REF!</v>
      </c>
      <c r="D28" s="56">
        <v>0</v>
      </c>
      <c r="E28" s="68" t="e">
        <f t="shared" si="1"/>
        <v>#REF!</v>
      </c>
      <c r="G28"/>
    </row>
    <row r="29" spans="1:7" ht="13.8" x14ac:dyDescent="0.25">
      <c r="A29" s="24">
        <v>4</v>
      </c>
      <c r="B29" s="45" t="s">
        <v>212</v>
      </c>
      <c r="C29" s="154" t="e">
        <f>#REF!</f>
        <v>#REF!</v>
      </c>
      <c r="D29" s="56">
        <v>1880</v>
      </c>
      <c r="E29" s="68" t="e">
        <f t="shared" si="1"/>
        <v>#REF!</v>
      </c>
      <c r="G29"/>
    </row>
    <row r="30" spans="1:7" ht="13.8" x14ac:dyDescent="0.25">
      <c r="A30" s="24">
        <v>5</v>
      </c>
      <c r="B30" s="45" t="s">
        <v>213</v>
      </c>
      <c r="C30" s="154"/>
      <c r="D30" s="56"/>
      <c r="E30" s="68">
        <f t="shared" si="1"/>
        <v>0</v>
      </c>
      <c r="G30"/>
    </row>
    <row r="31" spans="1:7" ht="14.4" thickBot="1" x14ac:dyDescent="0.3">
      <c r="A31" s="173"/>
      <c r="B31" s="174" t="s">
        <v>214</v>
      </c>
      <c r="C31" s="284" t="e">
        <f>SUM(C26:C30)</f>
        <v>#REF!</v>
      </c>
      <c r="D31" s="176"/>
      <c r="E31" s="177" t="e">
        <f>SUM(E26:E30)</f>
        <v>#REF!</v>
      </c>
      <c r="G31"/>
    </row>
    <row r="32" spans="1:7" ht="14.4" thickBot="1" x14ac:dyDescent="0.3">
      <c r="A32" s="31"/>
      <c r="B32" s="20"/>
      <c r="C32" s="20"/>
      <c r="D32" s="20"/>
      <c r="E32" s="20"/>
    </row>
    <row r="33" spans="1:9" ht="13.8" x14ac:dyDescent="0.25">
      <c r="A33" s="178" t="s">
        <v>215</v>
      </c>
      <c r="B33" s="179" t="s">
        <v>216</v>
      </c>
      <c r="C33" s="179" t="s">
        <v>246</v>
      </c>
      <c r="D33" s="179" t="s">
        <v>247</v>
      </c>
      <c r="E33" s="180" t="s">
        <v>217</v>
      </c>
      <c r="G33"/>
    </row>
    <row r="34" spans="1:9" ht="13.8" x14ac:dyDescent="0.25">
      <c r="A34" s="24" t="s">
        <v>218</v>
      </c>
      <c r="B34" s="45" t="s">
        <v>219</v>
      </c>
      <c r="C34" s="56">
        <v>169690</v>
      </c>
      <c r="D34" s="56" t="e">
        <f>#REF!</f>
        <v>#REF!</v>
      </c>
      <c r="E34" s="156" t="e">
        <f>(D34-C34)/C34</f>
        <v>#REF!</v>
      </c>
      <c r="G34"/>
    </row>
    <row r="35" spans="1:9" ht="13.8" x14ac:dyDescent="0.25">
      <c r="A35" s="24" t="s">
        <v>220</v>
      </c>
      <c r="B35" s="45" t="s">
        <v>262</v>
      </c>
      <c r="C35" s="56">
        <v>536275</v>
      </c>
      <c r="D35" s="56" t="e">
        <f>#REF!</f>
        <v>#REF!</v>
      </c>
      <c r="E35" s="156" t="e">
        <f t="shared" ref="E35:E36" si="2">(D35-C35)/C35</f>
        <v>#REF!</v>
      </c>
      <c r="G35"/>
    </row>
    <row r="36" spans="1:9" ht="13.8" x14ac:dyDescent="0.25">
      <c r="A36" s="24" t="s">
        <v>221</v>
      </c>
      <c r="B36" s="181" t="s">
        <v>222</v>
      </c>
      <c r="C36" s="56">
        <v>0</v>
      </c>
      <c r="D36" s="56">
        <v>0</v>
      </c>
      <c r="E36" s="156" t="e">
        <f t="shared" si="2"/>
        <v>#DIV/0!</v>
      </c>
      <c r="G36"/>
      <c r="H36" s="8"/>
      <c r="I36" s="8"/>
    </row>
    <row r="37" spans="1:9" ht="14.4" thickBot="1" x14ac:dyDescent="0.3">
      <c r="A37" s="173"/>
      <c r="B37" s="174" t="s">
        <v>214</v>
      </c>
      <c r="C37" s="175">
        <f>SUM(C34:C36)</f>
        <v>705965</v>
      </c>
      <c r="D37" s="175" t="e">
        <f>SUM(D34:D36)</f>
        <v>#REF!</v>
      </c>
      <c r="E37" s="182"/>
      <c r="G37"/>
      <c r="H37" s="8"/>
      <c r="I37" s="8"/>
    </row>
    <row r="38" spans="1:9" ht="13.8" x14ac:dyDescent="0.25">
      <c r="A38" s="31"/>
      <c r="B38" s="20"/>
      <c r="C38" s="20"/>
      <c r="D38" s="20"/>
      <c r="E38" s="20"/>
    </row>
    <row r="39" spans="1:9" ht="13.8" x14ac:dyDescent="0.25">
      <c r="A39" s="31"/>
      <c r="B39" s="20"/>
      <c r="C39" s="20"/>
      <c r="D39" s="20"/>
      <c r="E39" s="20"/>
    </row>
    <row r="40" spans="1:9" ht="13.8" x14ac:dyDescent="0.25">
      <c r="A40" s="31"/>
      <c r="B40" s="20"/>
      <c r="C40" s="20"/>
      <c r="D40" s="20"/>
      <c r="E40" s="20"/>
    </row>
  </sheetData>
  <pageMargins left="0.78740157480314965" right="0.78740157480314965" top="0.98425196850393704" bottom="0.98425196850393704" header="0.51181102362204722" footer="0.51181102362204722"/>
  <pageSetup paperSize="9" scale="87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6"/>
  <sheetViews>
    <sheetView view="pageLayout" topLeftCell="A4" zoomScaleNormal="100" workbookViewId="0">
      <selection activeCell="E21" sqref="E21"/>
    </sheetView>
  </sheetViews>
  <sheetFormatPr defaultRowHeight="13.2" x14ac:dyDescent="0.25"/>
  <cols>
    <col min="1" max="1" width="5.6640625" customWidth="1"/>
    <col min="2" max="2" width="4.33203125" customWidth="1"/>
    <col min="3" max="3" width="16.44140625" customWidth="1"/>
    <col min="4" max="4" width="44.6640625" customWidth="1"/>
    <col min="5" max="8" width="11.6640625" style="13" bestFit="1" customWidth="1"/>
    <col min="10" max="10" width="16.88671875" customWidth="1"/>
    <col min="11" max="11" width="10.6640625" customWidth="1"/>
    <col min="13" max="13" width="10.109375" bestFit="1" customWidth="1"/>
  </cols>
  <sheetData>
    <row r="1" spans="1:8" s="12" customFormat="1" ht="14.1" customHeight="1" x14ac:dyDescent="0.3">
      <c r="A1" s="386" t="s">
        <v>277</v>
      </c>
      <c r="B1" s="386"/>
      <c r="C1" s="389"/>
      <c r="D1" s="389"/>
      <c r="E1" s="78" t="s">
        <v>245</v>
      </c>
      <c r="F1" s="78" t="s">
        <v>245</v>
      </c>
      <c r="G1" s="78" t="s">
        <v>245</v>
      </c>
      <c r="H1" s="78" t="s">
        <v>248</v>
      </c>
    </row>
    <row r="2" spans="1:8" s="12" customFormat="1" ht="14.1" customHeight="1" x14ac:dyDescent="0.3">
      <c r="A2" s="387" t="s">
        <v>283</v>
      </c>
      <c r="B2" s="388"/>
      <c r="C2" s="389"/>
      <c r="D2" s="389"/>
    </row>
    <row r="3" spans="1:8" s="12" customFormat="1" ht="14.1" customHeight="1" x14ac:dyDescent="0.3">
      <c r="A3" s="277"/>
      <c r="B3" s="277"/>
      <c r="C3"/>
      <c r="D3"/>
    </row>
    <row r="4" spans="1:8" ht="14.1" customHeight="1" thickBot="1" x14ac:dyDescent="0.3">
      <c r="A4" s="158" t="s">
        <v>251</v>
      </c>
      <c r="B4" s="105"/>
      <c r="C4" s="129"/>
      <c r="E4"/>
      <c r="F4"/>
      <c r="G4"/>
      <c r="H4"/>
    </row>
    <row r="5" spans="1:8" ht="14.1" customHeight="1" thickBot="1" x14ac:dyDescent="0.3">
      <c r="A5" s="390" t="s">
        <v>0</v>
      </c>
      <c r="B5" s="392" t="s">
        <v>1</v>
      </c>
      <c r="C5" s="393"/>
      <c r="D5" s="392" t="s">
        <v>2</v>
      </c>
      <c r="E5" s="282" t="s">
        <v>278</v>
      </c>
      <c r="F5" s="282" t="s">
        <v>278</v>
      </c>
      <c r="G5" s="282" t="s">
        <v>278</v>
      </c>
      <c r="H5" s="282" t="s">
        <v>278</v>
      </c>
    </row>
    <row r="6" spans="1:8" ht="29.25" customHeight="1" thickBot="1" x14ac:dyDescent="0.3">
      <c r="A6" s="391"/>
      <c r="B6" s="394"/>
      <c r="C6" s="394"/>
      <c r="D6" s="394"/>
      <c r="E6" s="283" t="s">
        <v>336</v>
      </c>
      <c r="F6" s="283" t="s">
        <v>337</v>
      </c>
      <c r="G6" s="283" t="s">
        <v>249</v>
      </c>
      <c r="H6" s="283" t="s">
        <v>250</v>
      </c>
    </row>
    <row r="7" spans="1:8" ht="14.4" thickBot="1" x14ac:dyDescent="0.3">
      <c r="A7" s="22">
        <v>1</v>
      </c>
      <c r="B7" s="362" t="s">
        <v>142</v>
      </c>
      <c r="C7" s="363"/>
      <c r="D7" s="364"/>
      <c r="E7" s="54">
        <f>E8+E13+E18+E24+E28+E36+E45+E50+E54</f>
        <v>4226344</v>
      </c>
      <c r="F7" s="54">
        <f>F8+F13+F18+F24+F28+F36+F45+F50+F54</f>
        <v>785656</v>
      </c>
      <c r="G7" s="54">
        <f>G8+G13+G18+G24+G28+G36+G45+G50+G54</f>
        <v>0</v>
      </c>
      <c r="H7" s="54">
        <f>H8+H13+H18+H24+H28+H36+H45+H50+H54</f>
        <v>5012000</v>
      </c>
    </row>
    <row r="8" spans="1:8" ht="13.8" x14ac:dyDescent="0.25">
      <c r="A8" s="23">
        <v>2</v>
      </c>
      <c r="B8" s="30">
        <v>50</v>
      </c>
      <c r="C8" s="38" t="s">
        <v>3</v>
      </c>
      <c r="D8" s="42"/>
      <c r="E8" s="55">
        <f>SUM(E9:E12)</f>
        <v>0</v>
      </c>
      <c r="F8" s="55">
        <f>SUM(F9:F12)</f>
        <v>0</v>
      </c>
      <c r="G8" s="55">
        <f>SUM(G9:G12)</f>
        <v>0</v>
      </c>
      <c r="H8" s="55">
        <f>SUM(H9:H12)</f>
        <v>0</v>
      </c>
    </row>
    <row r="9" spans="1:8" ht="13.8" x14ac:dyDescent="0.25">
      <c r="A9" s="24">
        <v>3</v>
      </c>
      <c r="B9" s="31"/>
      <c r="C9" s="39">
        <v>501</v>
      </c>
      <c r="D9" s="43" t="s">
        <v>4</v>
      </c>
      <c r="E9" s="56"/>
      <c r="F9" s="56"/>
      <c r="G9" s="56"/>
      <c r="H9" s="56">
        <f>SUM(E9:G9)</f>
        <v>0</v>
      </c>
    </row>
    <row r="10" spans="1:8" ht="13.8" x14ac:dyDescent="0.25">
      <c r="A10" s="24">
        <v>4</v>
      </c>
      <c r="B10" s="31"/>
      <c r="C10" s="39">
        <v>502</v>
      </c>
      <c r="D10" s="44" t="s">
        <v>146</v>
      </c>
      <c r="E10" s="56"/>
      <c r="F10" s="56"/>
      <c r="G10" s="56"/>
      <c r="H10" s="56">
        <f>SUM(E10:G10)</f>
        <v>0</v>
      </c>
    </row>
    <row r="11" spans="1:8" ht="13.8" x14ac:dyDescent="0.25">
      <c r="A11" s="24">
        <v>5</v>
      </c>
      <c r="B11" s="31"/>
      <c r="C11" s="39">
        <v>503</v>
      </c>
      <c r="D11" s="45" t="s">
        <v>147</v>
      </c>
      <c r="E11" s="56"/>
      <c r="F11" s="56"/>
      <c r="G11" s="56"/>
      <c r="H11" s="56">
        <f>SUM(E11:G11)</f>
        <v>0</v>
      </c>
    </row>
    <row r="12" spans="1:8" ht="13.8" x14ac:dyDescent="0.25">
      <c r="A12" s="24">
        <v>6</v>
      </c>
      <c r="B12" s="31"/>
      <c r="C12" s="40">
        <v>504</v>
      </c>
      <c r="D12" s="74" t="s">
        <v>5</v>
      </c>
      <c r="E12" s="56"/>
      <c r="F12" s="56"/>
      <c r="G12" s="56"/>
      <c r="H12" s="56">
        <f>SUM(E12:G12)</f>
        <v>0</v>
      </c>
    </row>
    <row r="13" spans="1:8" ht="13.8" x14ac:dyDescent="0.25">
      <c r="A13" s="23">
        <v>7</v>
      </c>
      <c r="B13" s="32">
        <v>51</v>
      </c>
      <c r="C13" s="360" t="s">
        <v>6</v>
      </c>
      <c r="D13" s="361"/>
      <c r="E13" s="57">
        <f>SUM(E14:E17)</f>
        <v>0</v>
      </c>
      <c r="F13" s="57">
        <f>SUM(F14:F17)</f>
        <v>0</v>
      </c>
      <c r="G13" s="57">
        <f>SUM(G14:G17)</f>
        <v>0</v>
      </c>
      <c r="H13" s="57">
        <f>SUM(H14:H17)</f>
        <v>0</v>
      </c>
    </row>
    <row r="14" spans="1:8" ht="13.8" x14ac:dyDescent="0.25">
      <c r="A14" s="24">
        <v>8</v>
      </c>
      <c r="B14" s="31"/>
      <c r="C14" s="39">
        <v>511</v>
      </c>
      <c r="D14" s="46" t="s">
        <v>7</v>
      </c>
      <c r="E14" s="56"/>
      <c r="F14" s="56"/>
      <c r="G14" s="56"/>
      <c r="H14" s="56">
        <f>SUM(E14:G14)</f>
        <v>0</v>
      </c>
    </row>
    <row r="15" spans="1:8" ht="13.8" x14ac:dyDescent="0.25">
      <c r="A15" s="24">
        <v>9</v>
      </c>
      <c r="B15" s="31"/>
      <c r="C15" s="39">
        <v>512</v>
      </c>
      <c r="D15" s="47" t="s">
        <v>8</v>
      </c>
      <c r="E15" s="56"/>
      <c r="F15" s="56"/>
      <c r="G15" s="56"/>
      <c r="H15" s="56">
        <f>SUM(E15:G15)</f>
        <v>0</v>
      </c>
    </row>
    <row r="16" spans="1:8" ht="13.8" x14ac:dyDescent="0.25">
      <c r="A16" s="24">
        <v>10</v>
      </c>
      <c r="B16" s="31"/>
      <c r="C16" s="39">
        <v>513</v>
      </c>
      <c r="D16" s="20" t="s">
        <v>9</v>
      </c>
      <c r="E16" s="56"/>
      <c r="F16" s="56"/>
      <c r="G16" s="56"/>
      <c r="H16" s="56">
        <f>SUM(E16:G16)</f>
        <v>0</v>
      </c>
    </row>
    <row r="17" spans="1:8" ht="13.8" x14ac:dyDescent="0.25">
      <c r="A17" s="24">
        <v>11</v>
      </c>
      <c r="B17" s="31"/>
      <c r="C17" s="39">
        <v>518</v>
      </c>
      <c r="D17" s="45" t="s">
        <v>10</v>
      </c>
      <c r="E17" s="56"/>
      <c r="F17" s="56"/>
      <c r="G17" s="56"/>
      <c r="H17" s="56">
        <f>SUM(E17:G17)</f>
        <v>0</v>
      </c>
    </row>
    <row r="18" spans="1:8" ht="13.8" x14ac:dyDescent="0.25">
      <c r="A18" s="23">
        <v>12</v>
      </c>
      <c r="B18" s="32">
        <v>52</v>
      </c>
      <c r="C18" s="360" t="s">
        <v>11</v>
      </c>
      <c r="D18" s="361"/>
      <c r="E18" s="57">
        <f>SUM(E19:E23)</f>
        <v>4054320</v>
      </c>
      <c r="F18" s="57">
        <f>SUM(F19:F23)</f>
        <v>755549</v>
      </c>
      <c r="G18" s="57">
        <f>SUM(G19:G23)</f>
        <v>0</v>
      </c>
      <c r="H18" s="57">
        <f>SUM(H19:H23)</f>
        <v>4809869</v>
      </c>
    </row>
    <row r="19" spans="1:8" ht="13.8" x14ac:dyDescent="0.25">
      <c r="A19" s="24">
        <v>13</v>
      </c>
      <c r="B19" s="31"/>
      <c r="C19" s="39">
        <v>521</v>
      </c>
      <c r="D19" s="45" t="s">
        <v>12</v>
      </c>
      <c r="E19" s="56">
        <v>3026900</v>
      </c>
      <c r="F19" s="56">
        <v>570100</v>
      </c>
      <c r="G19" s="56"/>
      <c r="H19" s="56">
        <f>SUM(E19:G19)</f>
        <v>3597000</v>
      </c>
    </row>
    <row r="20" spans="1:8" ht="13.8" x14ac:dyDescent="0.25">
      <c r="A20" s="24">
        <v>14</v>
      </c>
      <c r="B20" s="31"/>
      <c r="C20" s="39">
        <v>524</v>
      </c>
      <c r="D20" s="45" t="s">
        <v>13</v>
      </c>
      <c r="E20" s="56">
        <v>1027420</v>
      </c>
      <c r="F20" s="56">
        <v>185449</v>
      </c>
      <c r="G20" s="56"/>
      <c r="H20" s="56">
        <f>SUM(E20:G20)</f>
        <v>1212869</v>
      </c>
    </row>
    <row r="21" spans="1:8" ht="13.8" x14ac:dyDescent="0.25">
      <c r="A21" s="24">
        <v>15</v>
      </c>
      <c r="B21" s="31"/>
      <c r="C21" s="39">
        <v>525</v>
      </c>
      <c r="D21" s="45" t="s">
        <v>14</v>
      </c>
      <c r="E21" s="56"/>
      <c r="F21" s="56"/>
      <c r="G21" s="56"/>
      <c r="H21" s="56">
        <f>SUM(E21:G21)</f>
        <v>0</v>
      </c>
    </row>
    <row r="22" spans="1:8" ht="13.8" x14ac:dyDescent="0.25">
      <c r="A22" s="24">
        <v>16</v>
      </c>
      <c r="B22" s="31"/>
      <c r="C22" s="39">
        <v>527</v>
      </c>
      <c r="D22" s="45" t="s">
        <v>15</v>
      </c>
      <c r="E22" s="56"/>
      <c r="F22" s="56"/>
      <c r="G22" s="56"/>
      <c r="H22" s="56">
        <f>SUM(E22:G22)</f>
        <v>0</v>
      </c>
    </row>
    <row r="23" spans="1:8" ht="13.8" x14ac:dyDescent="0.25">
      <c r="A23" s="24">
        <v>17</v>
      </c>
      <c r="B23" s="31"/>
      <c r="C23" s="40">
        <v>528</v>
      </c>
      <c r="D23" s="48" t="s">
        <v>16</v>
      </c>
      <c r="E23" s="56"/>
      <c r="F23" s="56"/>
      <c r="G23" s="56"/>
      <c r="H23" s="56">
        <f>SUM(E23:G23)</f>
        <v>0</v>
      </c>
    </row>
    <row r="24" spans="1:8" ht="13.8" x14ac:dyDescent="0.25">
      <c r="A24" s="23">
        <v>18</v>
      </c>
      <c r="B24" s="32">
        <v>53</v>
      </c>
      <c r="C24" s="360" t="s">
        <v>17</v>
      </c>
      <c r="D24" s="361"/>
      <c r="E24" s="57">
        <f>SUM(E25:E27)</f>
        <v>0</v>
      </c>
      <c r="F24" s="57">
        <f>SUM(F25:F27)</f>
        <v>0</v>
      </c>
      <c r="G24" s="57">
        <f>SUM(G25:G27)</f>
        <v>0</v>
      </c>
      <c r="H24" s="57">
        <f>SUM(H25:H27)</f>
        <v>0</v>
      </c>
    </row>
    <row r="25" spans="1:8" ht="13.8" x14ac:dyDescent="0.25">
      <c r="A25" s="24">
        <v>19</v>
      </c>
      <c r="B25" s="31"/>
      <c r="C25" s="39">
        <v>531</v>
      </c>
      <c r="D25" s="49" t="s">
        <v>18</v>
      </c>
      <c r="E25" s="56"/>
      <c r="F25" s="56"/>
      <c r="G25" s="56"/>
      <c r="H25" s="56">
        <f>SUM(E25:G25)</f>
        <v>0</v>
      </c>
    </row>
    <row r="26" spans="1:8" ht="13.8" x14ac:dyDescent="0.25">
      <c r="A26" s="24">
        <v>20</v>
      </c>
      <c r="B26" s="31"/>
      <c r="C26" s="39">
        <v>532</v>
      </c>
      <c r="D26" s="50" t="s">
        <v>19</v>
      </c>
      <c r="E26" s="56"/>
      <c r="F26" s="56"/>
      <c r="G26" s="56"/>
      <c r="H26" s="56">
        <f>SUM(E26:G26)</f>
        <v>0</v>
      </c>
    </row>
    <row r="27" spans="1:8" ht="13.8" x14ac:dyDescent="0.25">
      <c r="A27" s="24">
        <v>21</v>
      </c>
      <c r="B27" s="31"/>
      <c r="C27" s="39">
        <v>538</v>
      </c>
      <c r="D27" s="44" t="s">
        <v>20</v>
      </c>
      <c r="E27" s="56"/>
      <c r="F27" s="56"/>
      <c r="G27" s="56"/>
      <c r="H27" s="56">
        <f>SUM(E27:G27)</f>
        <v>0</v>
      </c>
    </row>
    <row r="28" spans="1:8" ht="13.8" x14ac:dyDescent="0.25">
      <c r="A28" s="23">
        <v>22</v>
      </c>
      <c r="B28" s="33">
        <v>54</v>
      </c>
      <c r="C28" s="360" t="s">
        <v>21</v>
      </c>
      <c r="D28" s="361"/>
      <c r="E28" s="58">
        <f>SUM(E29:E35)</f>
        <v>0</v>
      </c>
      <c r="F28" s="58">
        <f>SUM(F29:F35)</f>
        <v>0</v>
      </c>
      <c r="G28" s="58">
        <f>SUM(G29:G35)</f>
        <v>0</v>
      </c>
      <c r="H28" s="58">
        <f>SUM(H29:H35)</f>
        <v>0</v>
      </c>
    </row>
    <row r="29" spans="1:8" ht="13.8" x14ac:dyDescent="0.25">
      <c r="A29" s="24">
        <v>23</v>
      </c>
      <c r="B29" s="20"/>
      <c r="C29" s="39">
        <v>541</v>
      </c>
      <c r="D29" s="45" t="s">
        <v>22</v>
      </c>
      <c r="E29" s="59"/>
      <c r="F29" s="59"/>
      <c r="G29" s="59"/>
      <c r="H29" s="56">
        <f t="shared" ref="H29:H35" si="0">SUM(E29:G29)</f>
        <v>0</v>
      </c>
    </row>
    <row r="30" spans="1:8" ht="13.8" x14ac:dyDescent="0.25">
      <c r="A30" s="24">
        <v>24</v>
      </c>
      <c r="B30" s="20"/>
      <c r="C30" s="39">
        <v>542</v>
      </c>
      <c r="D30" s="45" t="s">
        <v>23</v>
      </c>
      <c r="E30" s="59"/>
      <c r="F30" s="59"/>
      <c r="G30" s="59"/>
      <c r="H30" s="56">
        <f t="shared" si="0"/>
        <v>0</v>
      </c>
    </row>
    <row r="31" spans="1:8" ht="13.8" x14ac:dyDescent="0.25">
      <c r="A31" s="24">
        <v>25</v>
      </c>
      <c r="B31" s="20"/>
      <c r="C31" s="39">
        <v>543</v>
      </c>
      <c r="D31" s="45" t="s">
        <v>24</v>
      </c>
      <c r="E31" s="59"/>
      <c r="F31" s="59"/>
      <c r="G31" s="59"/>
      <c r="H31" s="56">
        <f t="shared" si="0"/>
        <v>0</v>
      </c>
    </row>
    <row r="32" spans="1:8" ht="13.8" x14ac:dyDescent="0.25">
      <c r="A32" s="24">
        <v>26</v>
      </c>
      <c r="B32" s="20"/>
      <c r="C32" s="39">
        <v>544</v>
      </c>
      <c r="D32" s="45" t="s">
        <v>25</v>
      </c>
      <c r="E32" s="56"/>
      <c r="F32" s="56"/>
      <c r="G32" s="56"/>
      <c r="H32" s="56">
        <f t="shared" si="0"/>
        <v>0</v>
      </c>
    </row>
    <row r="33" spans="1:8" ht="13.8" x14ac:dyDescent="0.25">
      <c r="A33" s="24">
        <v>27</v>
      </c>
      <c r="B33" s="20"/>
      <c r="C33" s="39">
        <v>547</v>
      </c>
      <c r="D33" s="45" t="s">
        <v>26</v>
      </c>
      <c r="E33" s="56"/>
      <c r="F33" s="56"/>
      <c r="G33" s="56"/>
      <c r="H33" s="56">
        <f t="shared" si="0"/>
        <v>0</v>
      </c>
    </row>
    <row r="34" spans="1:8" ht="13.8" x14ac:dyDescent="0.25">
      <c r="A34" s="24">
        <v>28</v>
      </c>
      <c r="B34" s="20"/>
      <c r="C34" s="39">
        <v>548</v>
      </c>
      <c r="D34" s="45" t="s">
        <v>27</v>
      </c>
      <c r="E34" s="59"/>
      <c r="F34" s="59"/>
      <c r="G34" s="59"/>
      <c r="H34" s="56">
        <f t="shared" si="0"/>
        <v>0</v>
      </c>
    </row>
    <row r="35" spans="1:8" ht="13.8" x14ac:dyDescent="0.25">
      <c r="A35" s="24">
        <v>29</v>
      </c>
      <c r="B35" s="20"/>
      <c r="C35" s="40">
        <v>549</v>
      </c>
      <c r="D35" s="34" t="s">
        <v>28</v>
      </c>
      <c r="E35" s="56"/>
      <c r="F35" s="56"/>
      <c r="G35" s="56"/>
      <c r="H35" s="56">
        <f t="shared" si="0"/>
        <v>0</v>
      </c>
    </row>
    <row r="36" spans="1:8" ht="13.8" x14ac:dyDescent="0.25">
      <c r="A36" s="23">
        <v>30</v>
      </c>
      <c r="B36" s="32">
        <v>55</v>
      </c>
      <c r="C36" s="360" t="s">
        <v>29</v>
      </c>
      <c r="D36" s="361"/>
      <c r="E36" s="57">
        <f>SUM(E37:E44)</f>
        <v>172024</v>
      </c>
      <c r="F36" s="57">
        <f>SUM(F37:F44)</f>
        <v>30107</v>
      </c>
      <c r="G36" s="57">
        <f>SUM(G37:G44)</f>
        <v>0</v>
      </c>
      <c r="H36" s="57">
        <f>SUM(H37:H44)</f>
        <v>202131</v>
      </c>
    </row>
    <row r="37" spans="1:8" ht="13.8" x14ac:dyDescent="0.25">
      <c r="A37" s="24">
        <v>31</v>
      </c>
      <c r="B37" s="31"/>
      <c r="C37" s="39">
        <v>551</v>
      </c>
      <c r="D37" s="45" t="s">
        <v>30</v>
      </c>
      <c r="E37" s="56">
        <v>172024</v>
      </c>
      <c r="F37" s="56">
        <v>30107</v>
      </c>
      <c r="G37" s="56"/>
      <c r="H37" s="56">
        <f t="shared" ref="H37:H44" si="1">SUM(E37:G37)</f>
        <v>202131</v>
      </c>
    </row>
    <row r="38" spans="1:8" ht="13.8" x14ac:dyDescent="0.25">
      <c r="A38" s="24">
        <v>32</v>
      </c>
      <c r="B38" s="20"/>
      <c r="C38" s="39">
        <v>552</v>
      </c>
      <c r="D38" s="45" t="s">
        <v>133</v>
      </c>
      <c r="E38" s="56"/>
      <c r="F38" s="56"/>
      <c r="G38" s="56"/>
      <c r="H38" s="56">
        <f t="shared" si="1"/>
        <v>0</v>
      </c>
    </row>
    <row r="39" spans="1:8" ht="13.8" x14ac:dyDescent="0.25">
      <c r="A39" s="24">
        <v>33</v>
      </c>
      <c r="B39" s="20"/>
      <c r="C39" s="39">
        <v>553</v>
      </c>
      <c r="D39" s="45" t="s">
        <v>134</v>
      </c>
      <c r="E39" s="56"/>
      <c r="F39" s="56"/>
      <c r="G39" s="56"/>
      <c r="H39" s="56">
        <f t="shared" si="1"/>
        <v>0</v>
      </c>
    </row>
    <row r="40" spans="1:8" ht="13.8" x14ac:dyDescent="0.25">
      <c r="A40" s="24">
        <v>34</v>
      </c>
      <c r="B40" s="20"/>
      <c r="C40" s="39">
        <v>554</v>
      </c>
      <c r="D40" s="45" t="s">
        <v>31</v>
      </c>
      <c r="E40" s="56"/>
      <c r="F40" s="56"/>
      <c r="G40" s="56"/>
      <c r="H40" s="56">
        <f t="shared" si="1"/>
        <v>0</v>
      </c>
    </row>
    <row r="41" spans="1:8" ht="13.8" x14ac:dyDescent="0.25">
      <c r="A41" s="24">
        <v>35</v>
      </c>
      <c r="B41" s="20"/>
      <c r="C41" s="39">
        <v>555</v>
      </c>
      <c r="D41" s="45" t="s">
        <v>32</v>
      </c>
      <c r="E41" s="56"/>
      <c r="F41" s="56"/>
      <c r="G41" s="56"/>
      <c r="H41" s="56">
        <f t="shared" si="1"/>
        <v>0</v>
      </c>
    </row>
    <row r="42" spans="1:8" ht="13.8" x14ac:dyDescent="0.25">
      <c r="A42" s="24">
        <v>36</v>
      </c>
      <c r="B42" s="20"/>
      <c r="C42" s="40">
        <v>556</v>
      </c>
      <c r="D42" s="34" t="s">
        <v>33</v>
      </c>
      <c r="E42" s="56"/>
      <c r="F42" s="56"/>
      <c r="G42" s="56"/>
      <c r="H42" s="56">
        <f t="shared" si="1"/>
        <v>0</v>
      </c>
    </row>
    <row r="43" spans="1:8" ht="13.8" x14ac:dyDescent="0.25">
      <c r="A43" s="25">
        <v>37</v>
      </c>
      <c r="B43" s="20"/>
      <c r="C43" s="40">
        <v>557</v>
      </c>
      <c r="D43" s="34" t="s">
        <v>34</v>
      </c>
      <c r="E43" s="56"/>
      <c r="F43" s="56"/>
      <c r="G43" s="56"/>
      <c r="H43" s="56">
        <f t="shared" si="1"/>
        <v>0</v>
      </c>
    </row>
    <row r="44" spans="1:8" ht="13.8" x14ac:dyDescent="0.25">
      <c r="A44" s="24">
        <v>38</v>
      </c>
      <c r="B44" s="20"/>
      <c r="C44" s="40">
        <v>558</v>
      </c>
      <c r="D44" s="34" t="s">
        <v>35</v>
      </c>
      <c r="E44" s="56"/>
      <c r="F44" s="56"/>
      <c r="G44" s="56"/>
      <c r="H44" s="56">
        <f t="shared" si="1"/>
        <v>0</v>
      </c>
    </row>
    <row r="45" spans="1:8" ht="13.8" x14ac:dyDescent="0.25">
      <c r="A45" s="23">
        <v>39</v>
      </c>
      <c r="B45" s="32">
        <v>56</v>
      </c>
      <c r="C45" s="360" t="s">
        <v>36</v>
      </c>
      <c r="D45" s="361"/>
      <c r="E45" s="57">
        <f>SUM(E46:E49)</f>
        <v>0</v>
      </c>
      <c r="F45" s="57">
        <f>SUM(F46:F49)</f>
        <v>0</v>
      </c>
      <c r="G45" s="57">
        <f>SUM(G46:G49)</f>
        <v>0</v>
      </c>
      <c r="H45" s="57">
        <f>SUM(H46:H49)</f>
        <v>0</v>
      </c>
    </row>
    <row r="46" spans="1:8" ht="13.8" x14ac:dyDescent="0.25">
      <c r="A46" s="24">
        <v>40</v>
      </c>
      <c r="B46" s="20"/>
      <c r="C46" s="40">
        <v>562</v>
      </c>
      <c r="D46" s="48" t="s">
        <v>37</v>
      </c>
      <c r="E46" s="56"/>
      <c r="F46" s="56"/>
      <c r="G46" s="56"/>
      <c r="H46" s="56">
        <f>SUM(E46:G46)</f>
        <v>0</v>
      </c>
    </row>
    <row r="47" spans="1:8" ht="13.8" x14ac:dyDescent="0.25">
      <c r="A47" s="24">
        <v>41</v>
      </c>
      <c r="B47" s="20"/>
      <c r="C47" s="40">
        <v>563</v>
      </c>
      <c r="D47" s="48" t="s">
        <v>38</v>
      </c>
      <c r="E47" s="56"/>
      <c r="F47" s="56"/>
      <c r="G47" s="56"/>
      <c r="H47" s="56">
        <f>SUM(E47:G47)</f>
        <v>0</v>
      </c>
    </row>
    <row r="48" spans="1:8" ht="13.8" x14ac:dyDescent="0.25">
      <c r="A48" s="24">
        <v>42</v>
      </c>
      <c r="B48" s="20"/>
      <c r="C48" s="40">
        <v>564</v>
      </c>
      <c r="D48" s="48" t="s">
        <v>39</v>
      </c>
      <c r="E48" s="56"/>
      <c r="F48" s="56"/>
      <c r="G48" s="56"/>
      <c r="H48" s="56">
        <f>SUM(E48:G48)</f>
        <v>0</v>
      </c>
    </row>
    <row r="49" spans="1:8" ht="13.8" x14ac:dyDescent="0.25">
      <c r="A49" s="24">
        <v>43</v>
      </c>
      <c r="B49" s="20"/>
      <c r="C49" s="40">
        <v>569</v>
      </c>
      <c r="D49" s="48" t="s">
        <v>40</v>
      </c>
      <c r="E49" s="56"/>
      <c r="F49" s="56"/>
      <c r="G49" s="56"/>
      <c r="H49" s="56">
        <f>SUM(E49:G49)</f>
        <v>0</v>
      </c>
    </row>
    <row r="50" spans="1:8" ht="13.8" x14ac:dyDescent="0.25">
      <c r="A50" s="23">
        <v>44</v>
      </c>
      <c r="B50" s="32">
        <v>57</v>
      </c>
      <c r="C50" s="360" t="s">
        <v>136</v>
      </c>
      <c r="D50" s="361"/>
      <c r="E50" s="57">
        <f>SUM(E51:E53)</f>
        <v>0</v>
      </c>
      <c r="F50" s="57">
        <f>SUM(F51:F53)</f>
        <v>0</v>
      </c>
      <c r="G50" s="57">
        <f>SUM(G51:G53)</f>
        <v>0</v>
      </c>
      <c r="H50" s="57">
        <f>SUM(H51:H53)</f>
        <v>0</v>
      </c>
    </row>
    <row r="51" spans="1:8" ht="13.8" x14ac:dyDescent="0.25">
      <c r="A51" s="24">
        <v>45</v>
      </c>
      <c r="B51" s="20"/>
      <c r="C51" s="40">
        <v>571</v>
      </c>
      <c r="D51" s="48" t="s">
        <v>41</v>
      </c>
      <c r="E51" s="56"/>
      <c r="F51" s="56"/>
      <c r="G51" s="56"/>
      <c r="H51" s="56">
        <f>SUM(E51:G51)</f>
        <v>0</v>
      </c>
    </row>
    <row r="52" spans="1:8" ht="13.8" x14ac:dyDescent="0.25">
      <c r="A52" s="24">
        <v>46</v>
      </c>
      <c r="B52" s="20"/>
      <c r="C52" s="40">
        <v>572</v>
      </c>
      <c r="D52" s="48" t="s">
        <v>135</v>
      </c>
      <c r="E52" s="56"/>
      <c r="F52" s="56"/>
      <c r="G52" s="56"/>
      <c r="H52" s="56">
        <f>SUM(E52:G52)</f>
        <v>0</v>
      </c>
    </row>
    <row r="53" spans="1:8" ht="13.8" x14ac:dyDescent="0.25">
      <c r="A53" s="24">
        <v>47</v>
      </c>
      <c r="B53" s="20"/>
      <c r="C53" s="40">
        <v>574</v>
      </c>
      <c r="D53" s="48" t="s">
        <v>42</v>
      </c>
      <c r="E53" s="56"/>
      <c r="F53" s="56"/>
      <c r="G53" s="56"/>
      <c r="H53" s="56">
        <f>SUM(E53:G53)</f>
        <v>0</v>
      </c>
    </row>
    <row r="54" spans="1:8" ht="13.8" x14ac:dyDescent="0.25">
      <c r="A54" s="23">
        <v>48</v>
      </c>
      <c r="B54" s="32">
        <v>59</v>
      </c>
      <c r="C54" s="360" t="s">
        <v>43</v>
      </c>
      <c r="D54" s="361"/>
      <c r="E54" s="57">
        <f>SUM(E55:E56)</f>
        <v>0</v>
      </c>
      <c r="F54" s="57">
        <f>SUM(F55:F56)</f>
        <v>0</v>
      </c>
      <c r="G54" s="57">
        <f>SUM(G55:G56)</f>
        <v>0</v>
      </c>
      <c r="H54" s="57">
        <f>SUM(H55:H56)</f>
        <v>0</v>
      </c>
    </row>
    <row r="55" spans="1:8" ht="13.8" x14ac:dyDescent="0.25">
      <c r="A55" s="24">
        <v>49</v>
      </c>
      <c r="B55" s="34"/>
      <c r="C55" s="39">
        <v>591</v>
      </c>
      <c r="D55" s="44" t="s">
        <v>44</v>
      </c>
      <c r="E55" s="56">
        <v>0</v>
      </c>
      <c r="F55" s="56">
        <v>0</v>
      </c>
      <c r="G55" s="56">
        <v>0</v>
      </c>
      <c r="H55" s="56">
        <f>SUM(E55:G55)</f>
        <v>0</v>
      </c>
    </row>
    <row r="56" spans="1:8" ht="14.4" thickBot="1" x14ac:dyDescent="0.3">
      <c r="A56" s="26">
        <v>50</v>
      </c>
      <c r="B56" s="35"/>
      <c r="C56" s="279">
        <v>595</v>
      </c>
      <c r="D56" s="280" t="s">
        <v>45</v>
      </c>
      <c r="E56" s="281">
        <v>0</v>
      </c>
      <c r="F56" s="281">
        <v>0</v>
      </c>
      <c r="G56" s="281">
        <v>0</v>
      </c>
      <c r="H56" s="281">
        <f>SUM(E56:G56)</f>
        <v>0</v>
      </c>
    </row>
  </sheetData>
  <mergeCells count="14">
    <mergeCell ref="C54:D54"/>
    <mergeCell ref="A1:D1"/>
    <mergeCell ref="A2:D2"/>
    <mergeCell ref="A5:A6"/>
    <mergeCell ref="B5:C6"/>
    <mergeCell ref="D5:D6"/>
    <mergeCell ref="C24:D24"/>
    <mergeCell ref="C28:D28"/>
    <mergeCell ref="C36:D36"/>
    <mergeCell ref="C45:D45"/>
    <mergeCell ref="C50:D50"/>
    <mergeCell ref="B7:D7"/>
    <mergeCell ref="C13:D13"/>
    <mergeCell ref="C18:D18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40"/>
  <sheetViews>
    <sheetView view="pageLayout" topLeftCell="A10" zoomScaleNormal="70" workbookViewId="0">
      <selection activeCell="A31" sqref="A31"/>
    </sheetView>
  </sheetViews>
  <sheetFormatPr defaultColWidth="9.109375" defaultRowHeight="13.2" x14ac:dyDescent="0.25"/>
  <cols>
    <col min="1" max="1" width="7.109375" style="9" customWidth="1"/>
    <col min="2" max="2" width="42.5546875" style="9" customWidth="1"/>
    <col min="3" max="3" width="15" style="9" customWidth="1"/>
    <col min="4" max="4" width="11.109375" style="9" customWidth="1"/>
    <col min="5" max="5" width="12.33203125" style="9" customWidth="1"/>
    <col min="6" max="6" width="14.5546875" style="9" customWidth="1"/>
    <col min="7" max="7" width="14.6640625" style="9" customWidth="1"/>
    <col min="8" max="8" width="12.6640625" style="9" bestFit="1" customWidth="1"/>
    <col min="9" max="9" width="9.109375" style="9"/>
    <col min="10" max="10" width="11.6640625" style="9" bestFit="1" customWidth="1"/>
    <col min="11" max="11" width="12.6640625" style="9" bestFit="1" customWidth="1"/>
    <col min="12" max="16384" width="9.109375" style="9"/>
  </cols>
  <sheetData>
    <row r="1" spans="1:8" s="11" customFormat="1" ht="14.1" customHeight="1" x14ac:dyDescent="0.3">
      <c r="A1" s="183" t="s">
        <v>279</v>
      </c>
      <c r="B1" s="189"/>
      <c r="C1" s="189"/>
      <c r="D1" s="200"/>
      <c r="E1" s="201"/>
      <c r="F1" s="201"/>
      <c r="G1" s="205" t="s">
        <v>228</v>
      </c>
      <c r="H1" s="200"/>
    </row>
    <row r="2" spans="1:8" s="11" customFormat="1" ht="14.1" customHeight="1" x14ac:dyDescent="0.3">
      <c r="A2" s="183" t="s">
        <v>283</v>
      </c>
      <c r="B2" s="276"/>
      <c r="C2" s="183"/>
      <c r="D2" s="200"/>
      <c r="E2" s="201"/>
      <c r="F2" s="201"/>
      <c r="G2" s="201"/>
      <c r="H2" s="200"/>
    </row>
    <row r="3" spans="1:8" ht="14.1" customHeight="1" thickBot="1" x14ac:dyDescent="0.3">
      <c r="A3" s="184"/>
      <c r="B3" s="184"/>
      <c r="C3" s="184"/>
      <c r="D3" s="184"/>
      <c r="E3" s="184"/>
      <c r="F3" s="184"/>
      <c r="G3" s="184"/>
      <c r="H3" s="184"/>
    </row>
    <row r="4" spans="1:8" ht="30.75" customHeight="1" x14ac:dyDescent="0.25">
      <c r="A4" s="185" t="s">
        <v>155</v>
      </c>
      <c r="B4" s="190" t="s">
        <v>223</v>
      </c>
      <c r="C4" s="195" t="s">
        <v>89</v>
      </c>
      <c r="D4" s="195" t="s">
        <v>90</v>
      </c>
      <c r="E4" s="195" t="s">
        <v>226</v>
      </c>
      <c r="F4" s="202" t="s">
        <v>227</v>
      </c>
      <c r="G4" s="206"/>
      <c r="H4" s="210"/>
    </row>
    <row r="5" spans="1:8" ht="13.5" customHeight="1" x14ac:dyDescent="0.25">
      <c r="A5" s="186">
        <v>1</v>
      </c>
      <c r="B5" s="191"/>
      <c r="C5" s="196"/>
      <c r="D5" s="196"/>
      <c r="E5" s="196" t="s">
        <v>245</v>
      </c>
      <c r="F5" s="203"/>
      <c r="G5" s="207"/>
      <c r="H5" s="184"/>
    </row>
    <row r="6" spans="1:8" ht="13.5" customHeight="1" x14ac:dyDescent="0.25">
      <c r="A6" s="186">
        <v>2</v>
      </c>
      <c r="B6" s="191"/>
      <c r="C6" s="196"/>
      <c r="D6" s="196"/>
      <c r="E6" s="196"/>
      <c r="F6" s="203"/>
      <c r="G6" s="207"/>
      <c r="H6" s="184"/>
    </row>
    <row r="7" spans="1:8" ht="13.5" customHeight="1" x14ac:dyDescent="0.25">
      <c r="A7" s="186">
        <v>3</v>
      </c>
      <c r="B7" s="191"/>
      <c r="C7" s="196"/>
      <c r="D7" s="196"/>
      <c r="E7" s="196"/>
      <c r="F7" s="203"/>
      <c r="G7" s="207"/>
      <c r="H7" s="184"/>
    </row>
    <row r="8" spans="1:8" ht="13.5" customHeight="1" x14ac:dyDescent="0.25">
      <c r="A8" s="186">
        <v>4</v>
      </c>
      <c r="B8" s="191"/>
      <c r="C8" s="196"/>
      <c r="D8" s="196"/>
      <c r="E8" s="196"/>
      <c r="F8" s="203"/>
      <c r="G8" s="207"/>
      <c r="H8" s="184"/>
    </row>
    <row r="9" spans="1:8" ht="13.5" customHeight="1" x14ac:dyDescent="0.25">
      <c r="A9" s="186">
        <v>5</v>
      </c>
      <c r="B9" s="191"/>
      <c r="C9" s="196"/>
      <c r="D9" s="196"/>
      <c r="E9" s="196"/>
      <c r="F9" s="203"/>
      <c r="G9" s="207"/>
      <c r="H9" s="184"/>
    </row>
    <row r="10" spans="1:8" ht="14.4" thickBot="1" x14ac:dyDescent="0.3">
      <c r="A10" s="187">
        <v>6</v>
      </c>
      <c r="B10" s="192" t="s">
        <v>224</v>
      </c>
      <c r="C10" s="197">
        <f>SUM(C5:C9)</f>
        <v>0</v>
      </c>
      <c r="D10" s="197">
        <f>SUM(D5:D9)</f>
        <v>0</v>
      </c>
      <c r="E10" s="197">
        <f>SUM(E5:E9)</f>
        <v>0</v>
      </c>
      <c r="F10" s="204">
        <f>SUM(F5:F9)</f>
        <v>0</v>
      </c>
      <c r="G10" s="208"/>
      <c r="H10" s="211"/>
    </row>
    <row r="11" spans="1:8" ht="14.4" thickBot="1" x14ac:dyDescent="0.3">
      <c r="A11" s="184"/>
      <c r="B11" s="184"/>
      <c r="C11" s="198"/>
      <c r="D11" s="198"/>
      <c r="E11" s="198"/>
      <c r="F11" s="198"/>
      <c r="G11" s="198"/>
      <c r="H11" s="184"/>
    </row>
    <row r="12" spans="1:8" ht="39" customHeight="1" x14ac:dyDescent="0.25">
      <c r="A12" s="185" t="s">
        <v>155</v>
      </c>
      <c r="B12" s="190" t="s">
        <v>225</v>
      </c>
      <c r="C12" s="195" t="s">
        <v>89</v>
      </c>
      <c r="D12" s="195" t="s">
        <v>90</v>
      </c>
      <c r="E12" s="195" t="s">
        <v>91</v>
      </c>
      <c r="F12" s="195" t="s">
        <v>92</v>
      </c>
      <c r="G12" s="202" t="s">
        <v>229</v>
      </c>
      <c r="H12" s="210"/>
    </row>
    <row r="13" spans="1:8" ht="13.8" x14ac:dyDescent="0.25">
      <c r="A13" s="186">
        <v>7</v>
      </c>
      <c r="B13" s="193" t="s">
        <v>93</v>
      </c>
      <c r="C13" s="199">
        <f>SUM(C14:C18)</f>
        <v>0</v>
      </c>
      <c r="D13" s="199">
        <f>SUM(D14:D18)</f>
        <v>0</v>
      </c>
      <c r="E13" s="199">
        <f>SUM(E14:E18)</f>
        <v>0</v>
      </c>
      <c r="F13" s="199">
        <f>SUM(F14:F18)</f>
        <v>0</v>
      </c>
      <c r="G13" s="209">
        <f>SUM(G14:G18)</f>
        <v>0</v>
      </c>
      <c r="H13" s="184"/>
    </row>
    <row r="14" spans="1:8" ht="13.8" x14ac:dyDescent="0.25">
      <c r="A14" s="186">
        <v>8</v>
      </c>
      <c r="B14" s="191"/>
      <c r="C14" s="196"/>
      <c r="D14" s="196"/>
      <c r="E14" s="196" t="s">
        <v>245</v>
      </c>
      <c r="F14" s="196"/>
      <c r="G14" s="203"/>
      <c r="H14" s="184"/>
    </row>
    <row r="15" spans="1:8" ht="13.8" x14ac:dyDescent="0.25">
      <c r="A15" s="186">
        <v>9</v>
      </c>
      <c r="B15" s="191"/>
      <c r="C15" s="196"/>
      <c r="D15" s="196"/>
      <c r="E15" s="196"/>
      <c r="F15" s="196"/>
      <c r="G15" s="203"/>
      <c r="H15" s="184"/>
    </row>
    <row r="16" spans="1:8" ht="13.8" x14ac:dyDescent="0.25">
      <c r="A16" s="186">
        <v>10</v>
      </c>
      <c r="B16" s="191"/>
      <c r="C16" s="196"/>
      <c r="D16" s="196"/>
      <c r="E16" s="196"/>
      <c r="F16" s="196"/>
      <c r="G16" s="203"/>
      <c r="H16" s="184"/>
    </row>
    <row r="17" spans="1:11" ht="13.8" x14ac:dyDescent="0.25">
      <c r="A17" s="186">
        <v>11</v>
      </c>
      <c r="B17" s="191"/>
      <c r="C17" s="196"/>
      <c r="D17" s="196"/>
      <c r="E17" s="196"/>
      <c r="F17" s="196"/>
      <c r="G17" s="203"/>
      <c r="H17" s="184"/>
    </row>
    <row r="18" spans="1:11" ht="13.8" x14ac:dyDescent="0.25">
      <c r="A18" s="186">
        <v>12</v>
      </c>
      <c r="B18" s="191"/>
      <c r="C18" s="196"/>
      <c r="D18" s="196"/>
      <c r="E18" s="196"/>
      <c r="F18" s="196"/>
      <c r="G18" s="203"/>
      <c r="H18" s="184"/>
    </row>
    <row r="19" spans="1:11" ht="13.8" x14ac:dyDescent="0.25">
      <c r="A19" s="186">
        <v>13</v>
      </c>
      <c r="B19" s="193" t="s">
        <v>94</v>
      </c>
      <c r="C19" s="199">
        <f>SUM(C20:C24)</f>
        <v>250000</v>
      </c>
      <c r="D19" s="199">
        <f>SUM(D20:D24)</f>
        <v>0</v>
      </c>
      <c r="E19" s="199">
        <f>SUM(E20:E24)</f>
        <v>250000</v>
      </c>
      <c r="F19" s="199">
        <f>SUM(F20:F24)</f>
        <v>0</v>
      </c>
      <c r="G19" s="209">
        <f>SUM(G20:G24)</f>
        <v>0</v>
      </c>
      <c r="H19" s="184"/>
    </row>
    <row r="20" spans="1:11" ht="14.1" customHeight="1" x14ac:dyDescent="0.25">
      <c r="A20" s="186">
        <v>14</v>
      </c>
      <c r="B20" s="191" t="s">
        <v>338</v>
      </c>
      <c r="C20" s="196">
        <v>250000</v>
      </c>
      <c r="D20" s="196">
        <v>0</v>
      </c>
      <c r="E20" s="196">
        <v>250000</v>
      </c>
      <c r="F20" s="196"/>
      <c r="G20" s="203"/>
      <c r="H20" s="184"/>
      <c r="J20" s="10"/>
    </row>
    <row r="21" spans="1:11" ht="14.1" customHeight="1" x14ac:dyDescent="0.25">
      <c r="A21" s="186">
        <v>15</v>
      </c>
      <c r="B21" s="191"/>
      <c r="C21" s="196"/>
      <c r="D21" s="196"/>
      <c r="E21" s="196"/>
      <c r="F21" s="196"/>
      <c r="G21" s="203"/>
      <c r="H21" s="184"/>
    </row>
    <row r="22" spans="1:11" ht="14.1" customHeight="1" x14ac:dyDescent="0.25">
      <c r="A22" s="186">
        <v>16</v>
      </c>
      <c r="B22" s="191"/>
      <c r="C22" s="196"/>
      <c r="D22" s="196"/>
      <c r="E22" s="196"/>
      <c r="F22" s="196"/>
      <c r="G22" s="203"/>
      <c r="H22" s="184"/>
    </row>
    <row r="23" spans="1:11" ht="13.8" x14ac:dyDescent="0.25">
      <c r="A23" s="186">
        <v>17</v>
      </c>
      <c r="B23" s="191"/>
      <c r="C23" s="196"/>
      <c r="D23" s="196"/>
      <c r="E23" s="196"/>
      <c r="F23" s="196"/>
      <c r="G23" s="203"/>
      <c r="H23" s="184"/>
      <c r="K23" s="10"/>
    </row>
    <row r="24" spans="1:11" ht="13.5" customHeight="1" x14ac:dyDescent="0.25">
      <c r="A24" s="186">
        <v>18</v>
      </c>
      <c r="B24" s="191"/>
      <c r="C24" s="196"/>
      <c r="D24" s="196"/>
      <c r="E24" s="196"/>
      <c r="F24" s="196"/>
      <c r="G24" s="203"/>
      <c r="H24" s="184"/>
    </row>
    <row r="25" spans="1:11" ht="18" customHeight="1" x14ac:dyDescent="0.25">
      <c r="A25" s="186">
        <v>19</v>
      </c>
      <c r="B25" s="193" t="s">
        <v>95</v>
      </c>
      <c r="C25" s="199">
        <f>SUM(C26:C27)</f>
        <v>0</v>
      </c>
      <c r="D25" s="199">
        <f>SUM(D26:D27)</f>
        <v>0</v>
      </c>
      <c r="E25" s="199">
        <f>SUM(E26:E27)</f>
        <v>0</v>
      </c>
      <c r="F25" s="199">
        <f>SUM(F26:F27)</f>
        <v>0</v>
      </c>
      <c r="G25" s="209">
        <f>SUM(G26:G27)</f>
        <v>0</v>
      </c>
      <c r="H25" s="184"/>
    </row>
    <row r="26" spans="1:11" ht="13.8" x14ac:dyDescent="0.25">
      <c r="A26" s="186">
        <v>20</v>
      </c>
      <c r="B26" s="191"/>
      <c r="C26" s="196"/>
      <c r="D26" s="196"/>
      <c r="E26" s="196"/>
      <c r="F26" s="196"/>
      <c r="G26" s="203"/>
      <c r="H26" s="184"/>
    </row>
    <row r="27" spans="1:11" ht="13.8" x14ac:dyDescent="0.25">
      <c r="A27" s="186">
        <v>21</v>
      </c>
      <c r="B27" s="191"/>
      <c r="C27" s="196"/>
      <c r="D27" s="196"/>
      <c r="E27" s="196"/>
      <c r="F27" s="196"/>
      <c r="G27" s="203"/>
      <c r="H27" s="184"/>
    </row>
    <row r="28" spans="1:11" ht="14.4" thickBot="1" x14ac:dyDescent="0.3">
      <c r="A28" s="187">
        <v>22</v>
      </c>
      <c r="B28" s="192" t="s">
        <v>224</v>
      </c>
      <c r="C28" s="197">
        <f>C13+C19+C25</f>
        <v>250000</v>
      </c>
      <c r="D28" s="197">
        <f>D13+D19+D25</f>
        <v>0</v>
      </c>
      <c r="E28" s="197">
        <f>E13+E19+E25</f>
        <v>250000</v>
      </c>
      <c r="F28" s="197">
        <f>F13+F19+F25</f>
        <v>0</v>
      </c>
      <c r="G28" s="204">
        <f>G13+G19+G25</f>
        <v>0</v>
      </c>
      <c r="H28" s="184"/>
    </row>
    <row r="29" spans="1:11" ht="13.8" x14ac:dyDescent="0.25">
      <c r="A29" s="184"/>
      <c r="B29" s="194" t="s">
        <v>110</v>
      </c>
      <c r="C29" s="198"/>
      <c r="D29" s="198"/>
      <c r="E29" s="198"/>
      <c r="F29" s="198"/>
      <c r="G29" s="198"/>
      <c r="H29" s="212"/>
    </row>
    <row r="30" spans="1:11" ht="14.4" x14ac:dyDescent="0.3">
      <c r="A30" s="188"/>
      <c r="B30" s="188"/>
      <c r="C30" s="188"/>
      <c r="D30" s="188"/>
      <c r="E30" s="188"/>
      <c r="F30" s="188"/>
      <c r="G30" s="188"/>
      <c r="H30" s="188"/>
    </row>
    <row r="31" spans="1:11" x14ac:dyDescent="0.25">
      <c r="A31" s="9" t="s">
        <v>339</v>
      </c>
    </row>
    <row r="37" ht="12.75" customHeight="1" x14ac:dyDescent="0.25"/>
    <row r="39" ht="17.25" customHeight="1" x14ac:dyDescent="0.25"/>
    <row r="40" ht="10.5" customHeight="1" x14ac:dyDescent="0.25"/>
  </sheetData>
  <pageMargins left="0.78740157480314965" right="0.78740157480314965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42"/>
  <sheetViews>
    <sheetView view="pageLayout" topLeftCell="A7" zoomScaleNormal="100" workbookViewId="0">
      <selection activeCell="E9" sqref="E9"/>
    </sheetView>
  </sheetViews>
  <sheetFormatPr defaultRowHeight="13.2" x14ac:dyDescent="0.25"/>
  <cols>
    <col min="1" max="1" width="7" customWidth="1"/>
    <col min="2" max="2" width="39.109375" customWidth="1"/>
    <col min="3" max="3" width="15.5546875" customWidth="1"/>
    <col min="4" max="6" width="13.109375" customWidth="1"/>
    <col min="7" max="7" width="12.6640625" customWidth="1"/>
    <col min="8" max="8" width="11.88671875" customWidth="1"/>
    <col min="9" max="9" width="13.33203125" customWidth="1"/>
  </cols>
  <sheetData>
    <row r="1" spans="1:11" ht="15.6" x14ac:dyDescent="0.3">
      <c r="A1" s="19" t="s">
        <v>280</v>
      </c>
      <c r="B1" s="16"/>
      <c r="C1" s="213"/>
      <c r="D1" s="214"/>
      <c r="E1" s="215"/>
      <c r="F1" s="216"/>
      <c r="G1" s="214"/>
      <c r="H1" s="217"/>
      <c r="I1" s="218" t="s">
        <v>230</v>
      </c>
      <c r="J1" s="219"/>
      <c r="K1" s="219"/>
    </row>
    <row r="2" spans="1:11" ht="15.6" x14ac:dyDescent="0.3">
      <c r="A2" s="18" t="s">
        <v>283</v>
      </c>
      <c r="B2" s="18"/>
      <c r="C2" s="213"/>
      <c r="D2" s="214"/>
      <c r="E2" s="215"/>
      <c r="F2" s="216"/>
      <c r="G2" s="214"/>
      <c r="H2" s="217"/>
      <c r="I2" s="214"/>
      <c r="J2" s="219"/>
      <c r="K2" s="219"/>
    </row>
    <row r="3" spans="1:11" ht="16.2" thickBot="1" x14ac:dyDescent="0.35">
      <c r="A3" s="18"/>
      <c r="B3" s="18"/>
      <c r="C3" s="213"/>
      <c r="D3" s="214"/>
      <c r="E3" s="215"/>
      <c r="F3" s="216"/>
      <c r="G3" s="214"/>
      <c r="H3" s="217"/>
      <c r="I3" s="214"/>
      <c r="J3" s="219"/>
      <c r="K3" s="219"/>
    </row>
    <row r="4" spans="1:11" ht="15.6" x14ac:dyDescent="0.3">
      <c r="A4" s="395" t="s">
        <v>231</v>
      </c>
      <c r="B4" s="396"/>
      <c r="C4" s="396"/>
      <c r="D4" s="396"/>
      <c r="E4" s="396"/>
      <c r="F4" s="396"/>
      <c r="G4" s="396"/>
      <c r="H4" s="396"/>
      <c r="I4" s="397"/>
      <c r="J4" s="219"/>
      <c r="K4" s="219"/>
    </row>
    <row r="5" spans="1:11" ht="55.2" x14ac:dyDescent="0.25">
      <c r="A5" s="220" t="s">
        <v>155</v>
      </c>
      <c r="B5" s="221" t="s">
        <v>96</v>
      </c>
      <c r="C5" s="222" t="s">
        <v>232</v>
      </c>
      <c r="D5" s="223" t="s">
        <v>233</v>
      </c>
      <c r="E5" s="221" t="s">
        <v>97</v>
      </c>
      <c r="F5" s="224" t="s">
        <v>98</v>
      </c>
      <c r="G5" s="223" t="s">
        <v>234</v>
      </c>
      <c r="H5" s="223" t="s">
        <v>235</v>
      </c>
      <c r="I5" s="225" t="s">
        <v>236</v>
      </c>
      <c r="J5" s="226"/>
      <c r="K5" s="226"/>
    </row>
    <row r="6" spans="1:11" ht="15" customHeight="1" x14ac:dyDescent="0.25">
      <c r="A6" s="227">
        <v>1</v>
      </c>
      <c r="B6" s="228" t="s">
        <v>99</v>
      </c>
      <c r="C6" s="229">
        <f>SUM(C7:C13)</f>
        <v>1945599</v>
      </c>
      <c r="D6" s="229">
        <f>SUM(D7:D13)</f>
        <v>328172</v>
      </c>
      <c r="E6" s="230"/>
      <c r="F6" s="231"/>
      <c r="G6" s="229">
        <f>SUM(G7:G13)</f>
        <v>164859</v>
      </c>
      <c r="H6" s="229">
        <f>SUM(H7:H13)</f>
        <v>0</v>
      </c>
      <c r="I6" s="232">
        <f>SUM(I7:I13)</f>
        <v>1452568</v>
      </c>
      <c r="J6" s="233"/>
      <c r="K6" s="233"/>
    </row>
    <row r="7" spans="1:11" ht="15" customHeight="1" x14ac:dyDescent="0.25">
      <c r="A7" s="234">
        <v>2</v>
      </c>
      <c r="B7" s="235" t="s">
        <v>100</v>
      </c>
      <c r="C7" s="236">
        <v>54216</v>
      </c>
      <c r="D7" s="236">
        <v>25776</v>
      </c>
      <c r="E7" s="237"/>
      <c r="F7" s="238"/>
      <c r="G7" s="236">
        <v>6434</v>
      </c>
      <c r="H7" s="236"/>
      <c r="I7" s="239">
        <f>C7-D7-G7</f>
        <v>22006</v>
      </c>
      <c r="J7" s="240"/>
      <c r="K7" s="240"/>
    </row>
    <row r="8" spans="1:11" ht="15" customHeight="1" x14ac:dyDescent="0.25">
      <c r="A8" s="234">
        <v>3</v>
      </c>
      <c r="B8" s="235" t="s">
        <v>101</v>
      </c>
      <c r="C8" s="236"/>
      <c r="D8" s="236"/>
      <c r="E8" s="237"/>
      <c r="F8" s="238"/>
      <c r="G8" s="236"/>
      <c r="H8" s="236"/>
      <c r="I8" s="239">
        <f t="shared" ref="I8:I16" si="0">C8-D8-G8</f>
        <v>0</v>
      </c>
      <c r="J8" s="240"/>
      <c r="K8" s="240"/>
    </row>
    <row r="9" spans="1:11" ht="15" customHeight="1" x14ac:dyDescent="0.25">
      <c r="A9" s="234">
        <v>4</v>
      </c>
      <c r="B9" s="235" t="s">
        <v>102</v>
      </c>
      <c r="C9" s="236">
        <v>538510</v>
      </c>
      <c r="D9" s="236">
        <v>238130</v>
      </c>
      <c r="E9" s="237"/>
      <c r="F9" s="238"/>
      <c r="G9" s="236">
        <v>29893</v>
      </c>
      <c r="H9" s="236"/>
      <c r="I9" s="239">
        <f t="shared" si="0"/>
        <v>270487</v>
      </c>
      <c r="J9" s="240"/>
      <c r="K9" s="240"/>
    </row>
    <row r="10" spans="1:11" ht="15" customHeight="1" x14ac:dyDescent="0.25">
      <c r="A10" s="234">
        <v>5</v>
      </c>
      <c r="B10" s="235" t="s">
        <v>103</v>
      </c>
      <c r="C10" s="236"/>
      <c r="D10" s="236"/>
      <c r="E10" s="237"/>
      <c r="F10" s="238"/>
      <c r="G10" s="236"/>
      <c r="H10" s="236"/>
      <c r="I10" s="239">
        <f t="shared" si="0"/>
        <v>0</v>
      </c>
      <c r="J10" s="240"/>
      <c r="K10" s="241"/>
    </row>
    <row r="11" spans="1:11" ht="15" customHeight="1" x14ac:dyDescent="0.25">
      <c r="A11" s="234">
        <v>6</v>
      </c>
      <c r="B11" s="235" t="s">
        <v>104</v>
      </c>
      <c r="C11" s="236">
        <v>1352873</v>
      </c>
      <c r="D11" s="236">
        <v>64266</v>
      </c>
      <c r="E11" s="237"/>
      <c r="F11" s="238"/>
      <c r="G11" s="236">
        <v>128532</v>
      </c>
      <c r="H11" s="236"/>
      <c r="I11" s="239">
        <f t="shared" si="0"/>
        <v>1160075</v>
      </c>
      <c r="J11" s="240"/>
      <c r="K11" s="240"/>
    </row>
    <row r="12" spans="1:11" ht="15" customHeight="1" x14ac:dyDescent="0.25">
      <c r="A12" s="234">
        <v>7</v>
      </c>
      <c r="B12" s="235" t="s">
        <v>105</v>
      </c>
      <c r="C12" s="236"/>
      <c r="D12" s="236"/>
      <c r="E12" s="237"/>
      <c r="F12" s="238"/>
      <c r="G12" s="236"/>
      <c r="H12" s="236"/>
      <c r="I12" s="239">
        <f t="shared" si="0"/>
        <v>0</v>
      </c>
      <c r="J12" s="240"/>
      <c r="K12" s="240"/>
    </row>
    <row r="13" spans="1:11" ht="15" customHeight="1" x14ac:dyDescent="0.25">
      <c r="A13" s="234">
        <v>8</v>
      </c>
      <c r="B13" s="235" t="s">
        <v>106</v>
      </c>
      <c r="C13" s="236"/>
      <c r="D13" s="236"/>
      <c r="E13" s="237"/>
      <c r="F13" s="238"/>
      <c r="G13" s="236"/>
      <c r="H13" s="236"/>
      <c r="I13" s="239">
        <f t="shared" si="0"/>
        <v>0</v>
      </c>
      <c r="J13" s="240"/>
      <c r="K13" s="240"/>
    </row>
    <row r="14" spans="1:11" ht="15" customHeight="1" x14ac:dyDescent="0.25">
      <c r="A14" s="227">
        <v>9</v>
      </c>
      <c r="B14" s="228" t="s">
        <v>107</v>
      </c>
      <c r="C14" s="229">
        <f>SUM(C15:C16)</f>
        <v>5551074</v>
      </c>
      <c r="D14" s="229">
        <f>SUM(D15:D16)</f>
        <v>208412</v>
      </c>
      <c r="E14" s="242"/>
      <c r="F14" s="231"/>
      <c r="G14" s="229">
        <f>SUM(G15:G16)</f>
        <v>37272</v>
      </c>
      <c r="H14" s="229">
        <f t="shared" ref="H14:I14" si="1">SUM(H15:H16)</f>
        <v>0</v>
      </c>
      <c r="I14" s="232">
        <f t="shared" si="1"/>
        <v>5305390</v>
      </c>
      <c r="J14" s="233"/>
      <c r="K14" s="243"/>
    </row>
    <row r="15" spans="1:11" ht="15" customHeight="1" x14ac:dyDescent="0.25">
      <c r="A15" s="234">
        <v>10</v>
      </c>
      <c r="B15" s="235" t="s">
        <v>106</v>
      </c>
      <c r="C15" s="236"/>
      <c r="D15" s="236"/>
      <c r="E15" s="237"/>
      <c r="F15" s="238"/>
      <c r="G15" s="236"/>
      <c r="H15" s="236"/>
      <c r="I15" s="239">
        <f t="shared" si="0"/>
        <v>0</v>
      </c>
      <c r="J15" s="240"/>
      <c r="K15" s="240"/>
    </row>
    <row r="16" spans="1:11" ht="15" customHeight="1" x14ac:dyDescent="0.25">
      <c r="A16" s="234">
        <v>11</v>
      </c>
      <c r="B16" s="235" t="s">
        <v>108</v>
      </c>
      <c r="C16" s="236">
        <v>5551074</v>
      </c>
      <c r="D16" s="236">
        <v>208412</v>
      </c>
      <c r="E16" s="237"/>
      <c r="F16" s="238"/>
      <c r="G16" s="236">
        <v>37272</v>
      </c>
      <c r="H16" s="236"/>
      <c r="I16" s="239">
        <f t="shared" si="0"/>
        <v>5305390</v>
      </c>
      <c r="J16" s="240"/>
      <c r="K16" s="240"/>
    </row>
    <row r="17" spans="1:11" ht="15" customHeight="1" x14ac:dyDescent="0.25">
      <c r="A17" s="227">
        <v>12</v>
      </c>
      <c r="B17" s="244" t="s">
        <v>237</v>
      </c>
      <c r="C17" s="229">
        <f>C6+C14</f>
        <v>7496673</v>
      </c>
      <c r="D17" s="229">
        <f>D6+D14</f>
        <v>536584</v>
      </c>
      <c r="E17" s="242"/>
      <c r="F17" s="231"/>
      <c r="G17" s="229">
        <f>G6+G14</f>
        <v>202131</v>
      </c>
      <c r="H17" s="229">
        <f>H6+H14</f>
        <v>0</v>
      </c>
      <c r="I17" s="232">
        <f>I6+I14</f>
        <v>6757958</v>
      </c>
      <c r="J17" s="233"/>
      <c r="K17" s="243"/>
    </row>
    <row r="18" spans="1:11" ht="13.8" x14ac:dyDescent="0.25">
      <c r="A18" s="398" t="s">
        <v>238</v>
      </c>
      <c r="B18" s="399"/>
      <c r="C18" s="399"/>
      <c r="D18" s="399"/>
      <c r="E18" s="399"/>
      <c r="F18" s="399"/>
      <c r="G18" s="399"/>
      <c r="H18" s="399"/>
      <c r="I18" s="400"/>
      <c r="J18" s="240"/>
      <c r="K18" s="240"/>
    </row>
    <row r="19" spans="1:11" ht="55.2" x14ac:dyDescent="0.25">
      <c r="A19" s="245" t="s">
        <v>155</v>
      </c>
      <c r="B19" s="246" t="s">
        <v>96</v>
      </c>
      <c r="C19" s="247" t="s">
        <v>232</v>
      </c>
      <c r="D19" s="248" t="s">
        <v>233</v>
      </c>
      <c r="E19" s="246" t="s">
        <v>97</v>
      </c>
      <c r="F19" s="249" t="s">
        <v>98</v>
      </c>
      <c r="G19" s="248" t="s">
        <v>234</v>
      </c>
      <c r="H19" s="248" t="s">
        <v>235</v>
      </c>
      <c r="I19" s="250" t="s">
        <v>236</v>
      </c>
      <c r="J19" s="226"/>
      <c r="K19" s="226"/>
    </row>
    <row r="20" spans="1:11" ht="15" customHeight="1" x14ac:dyDescent="0.25">
      <c r="A20" s="227">
        <v>13</v>
      </c>
      <c r="B20" s="228" t="s">
        <v>99</v>
      </c>
      <c r="C20" s="229">
        <f>SUM(C21:C26)</f>
        <v>0</v>
      </c>
      <c r="D20" s="229">
        <f>SUM(D21:D26)</f>
        <v>0</v>
      </c>
      <c r="E20" s="251"/>
      <c r="F20" s="252"/>
      <c r="G20" s="229">
        <f>SUM(G21:G26)</f>
        <v>0</v>
      </c>
      <c r="H20" s="229">
        <f>SUM(H21:H26)</f>
        <v>0</v>
      </c>
      <c r="I20" s="229">
        <f>SUM(I21:I26)</f>
        <v>0</v>
      </c>
      <c r="J20" s="233"/>
      <c r="K20" s="233"/>
    </row>
    <row r="21" spans="1:11" ht="15" customHeight="1" x14ac:dyDescent="0.25">
      <c r="A21" s="234">
        <v>14</v>
      </c>
      <c r="B21" s="235" t="s">
        <v>100</v>
      </c>
      <c r="C21" s="236"/>
      <c r="D21" s="236"/>
      <c r="E21" s="253"/>
      <c r="F21" s="238"/>
      <c r="G21" s="236"/>
      <c r="H21" s="236"/>
      <c r="I21" s="239">
        <f t="shared" ref="I21:I29" si="2">C21-D21-G21</f>
        <v>0</v>
      </c>
      <c r="J21" s="240"/>
      <c r="K21" s="240"/>
    </row>
    <row r="22" spans="1:11" ht="15" customHeight="1" x14ac:dyDescent="0.25">
      <c r="A22" s="234">
        <v>15</v>
      </c>
      <c r="B22" s="235" t="s">
        <v>101</v>
      </c>
      <c r="C22" s="236"/>
      <c r="D22" s="236"/>
      <c r="E22" s="253"/>
      <c r="F22" s="238"/>
      <c r="G22" s="236"/>
      <c r="H22" s="236"/>
      <c r="I22" s="239">
        <f t="shared" si="2"/>
        <v>0</v>
      </c>
      <c r="J22" s="240"/>
      <c r="K22" s="240"/>
    </row>
    <row r="23" spans="1:11" ht="15" customHeight="1" x14ac:dyDescent="0.25">
      <c r="A23" s="234">
        <v>16</v>
      </c>
      <c r="B23" s="235" t="s">
        <v>102</v>
      </c>
      <c r="C23" s="236"/>
      <c r="D23" s="236"/>
      <c r="E23" s="253"/>
      <c r="F23" s="238"/>
      <c r="G23" s="236"/>
      <c r="H23" s="236"/>
      <c r="I23" s="239">
        <f t="shared" si="2"/>
        <v>0</v>
      </c>
      <c r="J23" s="240"/>
      <c r="K23" s="240"/>
    </row>
    <row r="24" spans="1:11" ht="15" customHeight="1" x14ac:dyDescent="0.25">
      <c r="A24" s="234">
        <v>17</v>
      </c>
      <c r="B24" s="235" t="s">
        <v>103</v>
      </c>
      <c r="C24" s="236"/>
      <c r="D24" s="236"/>
      <c r="E24" s="253"/>
      <c r="F24" s="238"/>
      <c r="G24" s="236"/>
      <c r="H24" s="236"/>
      <c r="I24" s="239">
        <f t="shared" si="2"/>
        <v>0</v>
      </c>
      <c r="J24" s="240"/>
      <c r="K24" s="240"/>
    </row>
    <row r="25" spans="1:11" ht="15" customHeight="1" x14ac:dyDescent="0.25">
      <c r="A25" s="234">
        <v>18</v>
      </c>
      <c r="B25" s="235" t="s">
        <v>105</v>
      </c>
      <c r="C25" s="236"/>
      <c r="D25" s="236"/>
      <c r="E25" s="253"/>
      <c r="F25" s="238"/>
      <c r="G25" s="236"/>
      <c r="H25" s="236"/>
      <c r="I25" s="239">
        <f t="shared" si="2"/>
        <v>0</v>
      </c>
      <c r="J25" s="240"/>
      <c r="K25" s="240"/>
    </row>
    <row r="26" spans="1:11" ht="15" customHeight="1" x14ac:dyDescent="0.25">
      <c r="A26" s="234">
        <v>19</v>
      </c>
      <c r="B26" s="235" t="s">
        <v>106</v>
      </c>
      <c r="C26" s="236"/>
      <c r="D26" s="236"/>
      <c r="E26" s="253"/>
      <c r="F26" s="238"/>
      <c r="G26" s="236"/>
      <c r="H26" s="236"/>
      <c r="I26" s="239">
        <f t="shared" si="2"/>
        <v>0</v>
      </c>
      <c r="J26" s="240"/>
      <c r="K26" s="240"/>
    </row>
    <row r="27" spans="1:11" ht="15" customHeight="1" x14ac:dyDescent="0.25">
      <c r="A27" s="227">
        <v>20</v>
      </c>
      <c r="B27" s="228" t="s">
        <v>107</v>
      </c>
      <c r="C27" s="229">
        <f>SUM(C28:C29)</f>
        <v>0</v>
      </c>
      <c r="D27" s="229">
        <f>SUM(D28:D29)</f>
        <v>0</v>
      </c>
      <c r="E27" s="251"/>
      <c r="F27" s="252"/>
      <c r="G27" s="229">
        <f t="shared" ref="G27:I27" si="3">SUM(G28:G29)</f>
        <v>0</v>
      </c>
      <c r="H27" s="229">
        <f t="shared" si="3"/>
        <v>0</v>
      </c>
      <c r="I27" s="232">
        <f t="shared" si="3"/>
        <v>0</v>
      </c>
      <c r="J27" s="233"/>
      <c r="K27" s="233"/>
    </row>
    <row r="28" spans="1:11" ht="15" customHeight="1" x14ac:dyDescent="0.25">
      <c r="A28" s="234">
        <v>21</v>
      </c>
      <c r="B28" s="235" t="s">
        <v>106</v>
      </c>
      <c r="C28" s="236"/>
      <c r="D28" s="236"/>
      <c r="E28" s="253"/>
      <c r="F28" s="238"/>
      <c r="G28" s="236"/>
      <c r="H28" s="236"/>
      <c r="I28" s="239">
        <f t="shared" si="2"/>
        <v>0</v>
      </c>
      <c r="J28" s="240"/>
      <c r="K28" s="240"/>
    </row>
    <row r="29" spans="1:11" ht="15" customHeight="1" x14ac:dyDescent="0.25">
      <c r="A29" s="234">
        <v>22</v>
      </c>
      <c r="B29" s="235" t="s">
        <v>108</v>
      </c>
      <c r="C29" s="236"/>
      <c r="D29" s="236"/>
      <c r="E29" s="253"/>
      <c r="F29" s="238"/>
      <c r="G29" s="236"/>
      <c r="H29" s="236"/>
      <c r="I29" s="239">
        <f t="shared" si="2"/>
        <v>0</v>
      </c>
      <c r="J29" s="240"/>
      <c r="K29" s="240"/>
    </row>
    <row r="30" spans="1:11" ht="15" customHeight="1" x14ac:dyDescent="0.25">
      <c r="A30" s="227">
        <v>23</v>
      </c>
      <c r="B30" s="244" t="s">
        <v>239</v>
      </c>
      <c r="C30" s="229">
        <f>C20+C27</f>
        <v>0</v>
      </c>
      <c r="D30" s="229">
        <f>D20+D27</f>
        <v>0</v>
      </c>
      <c r="E30" s="251"/>
      <c r="F30" s="252"/>
      <c r="G30" s="229">
        <f>G20+G27</f>
        <v>0</v>
      </c>
      <c r="H30" s="229">
        <f>H20+H27</f>
        <v>0</v>
      </c>
      <c r="I30" s="232">
        <f>I20+I27</f>
        <v>0</v>
      </c>
      <c r="J30" s="233"/>
      <c r="K30" s="233"/>
    </row>
    <row r="31" spans="1:11" ht="14.4" thickBot="1" x14ac:dyDescent="0.3">
      <c r="A31" s="254">
        <v>24</v>
      </c>
      <c r="B31" s="255" t="s">
        <v>240</v>
      </c>
      <c r="C31" s="256">
        <f>C17+C30</f>
        <v>7496673</v>
      </c>
      <c r="D31" s="256">
        <f>D17+D30</f>
        <v>536584</v>
      </c>
      <c r="E31" s="257"/>
      <c r="F31" s="258"/>
      <c r="G31" s="256">
        <f>G17+G30</f>
        <v>202131</v>
      </c>
      <c r="H31" s="256">
        <f>H17+H30</f>
        <v>0</v>
      </c>
      <c r="I31" s="259">
        <f>I17+I30</f>
        <v>6757958</v>
      </c>
      <c r="J31" s="240"/>
      <c r="K31" s="240"/>
    </row>
    <row r="32" spans="1:11" ht="13.8" x14ac:dyDescent="0.25">
      <c r="A32" s="240"/>
      <c r="B32" s="240"/>
      <c r="C32" s="260"/>
      <c r="D32" s="260"/>
      <c r="E32" s="261"/>
      <c r="F32" s="262"/>
      <c r="G32" s="260"/>
      <c r="H32" s="260"/>
      <c r="I32" s="260"/>
      <c r="J32" s="240"/>
      <c r="K32" s="240"/>
    </row>
    <row r="33" spans="1:11" ht="13.8" x14ac:dyDescent="0.25">
      <c r="A33" s="263"/>
      <c r="B33" s="264"/>
      <c r="C33" s="20"/>
      <c r="D33" s="20"/>
      <c r="E33" s="20"/>
      <c r="F33" s="262"/>
      <c r="G33" s="265">
        <f>G31-H33</f>
        <v>202131</v>
      </c>
      <c r="H33" s="266"/>
      <c r="I33" s="86">
        <f>G33-G30-H31</f>
        <v>202131</v>
      </c>
      <c r="J33" s="20"/>
      <c r="K33" s="20"/>
    </row>
    <row r="34" spans="1:11" ht="13.8" x14ac:dyDescent="0.25">
      <c r="A34" s="20"/>
      <c r="B34" s="20"/>
      <c r="C34" s="169"/>
      <c r="D34" s="267" t="s">
        <v>241</v>
      </c>
      <c r="E34" s="167"/>
      <c r="F34" s="262"/>
      <c r="G34" s="268" t="s">
        <v>242</v>
      </c>
      <c r="H34" s="268" t="s">
        <v>243</v>
      </c>
      <c r="I34" s="268" t="s">
        <v>244</v>
      </c>
      <c r="J34" s="20"/>
      <c r="K34" s="20"/>
    </row>
    <row r="35" spans="1:11" ht="13.8" x14ac:dyDescent="0.25">
      <c r="A35" s="20"/>
      <c r="B35" s="20"/>
      <c r="C35" s="81"/>
      <c r="D35" s="81"/>
      <c r="E35" s="31"/>
      <c r="F35" s="262"/>
      <c r="G35" s="81"/>
      <c r="H35" s="81"/>
      <c r="I35" s="81"/>
      <c r="J35" s="20"/>
      <c r="K35" s="20"/>
    </row>
    <row r="36" spans="1:11" ht="13.8" x14ac:dyDescent="0.25">
      <c r="A36" s="20"/>
      <c r="B36" s="20"/>
      <c r="C36" s="81"/>
      <c r="D36" s="81"/>
      <c r="E36" s="31"/>
      <c r="F36" s="262"/>
      <c r="G36" s="81"/>
      <c r="H36" s="81"/>
      <c r="I36" s="81"/>
      <c r="J36" s="20"/>
      <c r="K36" s="20"/>
    </row>
    <row r="37" spans="1:11" ht="13.8" x14ac:dyDescent="0.25">
      <c r="A37" s="20"/>
      <c r="B37" s="20"/>
      <c r="C37" s="81"/>
      <c r="D37" s="81"/>
      <c r="E37" s="31"/>
      <c r="F37" s="262"/>
      <c r="G37" s="81"/>
      <c r="H37" s="81"/>
      <c r="I37" s="81"/>
      <c r="J37" s="20"/>
      <c r="K37" s="20"/>
    </row>
    <row r="38" spans="1:11" ht="13.8" x14ac:dyDescent="0.25">
      <c r="A38" s="20"/>
      <c r="B38" s="20"/>
      <c r="C38" s="81"/>
      <c r="D38" s="81"/>
      <c r="E38" s="31"/>
      <c r="F38" s="262"/>
      <c r="G38" s="81"/>
      <c r="H38" s="81"/>
      <c r="I38" s="81"/>
      <c r="J38" s="20"/>
      <c r="K38" s="20"/>
    </row>
    <row r="39" spans="1:11" ht="13.8" x14ac:dyDescent="0.25">
      <c r="A39" s="20"/>
      <c r="B39" s="20"/>
      <c r="C39" s="81"/>
      <c r="D39" s="81"/>
      <c r="E39" s="31"/>
      <c r="F39" s="262"/>
      <c r="G39" s="81"/>
      <c r="H39" s="81"/>
      <c r="I39" s="81"/>
      <c r="J39" s="20"/>
      <c r="K39" s="20"/>
    </row>
    <row r="40" spans="1:11" ht="13.8" x14ac:dyDescent="0.25">
      <c r="A40" s="20"/>
      <c r="B40" s="20"/>
      <c r="C40" s="81"/>
      <c r="D40" s="81"/>
      <c r="E40" s="31"/>
      <c r="F40" s="262"/>
      <c r="G40" s="81"/>
      <c r="H40" s="81"/>
      <c r="I40" s="81"/>
      <c r="J40" s="20"/>
      <c r="K40" s="20"/>
    </row>
    <row r="41" spans="1:11" ht="13.8" x14ac:dyDescent="0.25">
      <c r="A41" s="20"/>
      <c r="B41" s="20"/>
      <c r="C41" s="81"/>
      <c r="D41" s="81"/>
      <c r="E41" s="31"/>
      <c r="F41" s="262"/>
      <c r="G41" s="81"/>
      <c r="H41" s="81"/>
      <c r="I41" s="81"/>
      <c r="J41" s="20"/>
      <c r="K41" s="20"/>
    </row>
    <row r="42" spans="1:11" ht="13.8" x14ac:dyDescent="0.25">
      <c r="A42" s="20"/>
      <c r="B42" s="20"/>
      <c r="C42" s="81"/>
      <c r="D42" s="81"/>
      <c r="E42" s="31"/>
      <c r="F42" s="262"/>
      <c r="G42" s="81"/>
      <c r="H42" s="81"/>
      <c r="I42" s="81"/>
      <c r="J42" s="20"/>
      <c r="K42" s="20"/>
    </row>
  </sheetData>
  <mergeCells count="2">
    <mergeCell ref="A4:I4"/>
    <mergeCell ref="A18:I18"/>
  </mergeCells>
  <pageMargins left="0.7" right="0.7" top="0.78740157499999996" bottom="0.78740157499999996" header="0.3" footer="0.3"/>
  <pageSetup paperSize="9"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P1 přehled NV a</vt:lpstr>
      <vt:lpstr>P1 rozbor AU</vt:lpstr>
      <vt:lpstr>P1 přehled NV služby b</vt:lpstr>
      <vt:lpstr>P2 bilance</vt:lpstr>
      <vt:lpstr>P3 Ukazatele a</vt:lpstr>
      <vt:lpstr>P3 Ukazatele b</vt:lpstr>
      <vt:lpstr>P3 Ukazatele c</vt:lpstr>
      <vt:lpstr>P4 Investice</vt:lpstr>
      <vt:lpstr>P5 Odpisy</vt:lpstr>
      <vt:lpstr>P6 Výhled 2024-2026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Kremerová Luisa</dc:creator>
  <cp:lastModifiedBy>PC trida</cp:lastModifiedBy>
  <cp:lastPrinted>2023-11-28T13:53:06Z</cp:lastPrinted>
  <dcterms:created xsi:type="dcterms:W3CDTF">2017-07-03T06:54:22Z</dcterms:created>
  <dcterms:modified xsi:type="dcterms:W3CDTF">2023-12-11T07:55:46Z</dcterms:modified>
</cp:coreProperties>
</file>